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45" windowWidth="19320" windowHeight="9630" activeTab="3"/>
  </bookViews>
  <sheets>
    <sheet name="C" sheetId="50" r:id="rId1"/>
    <sheet name="V" sheetId="48" r:id="rId2"/>
    <sheet name="S" sheetId="47" r:id="rId3"/>
    <sheet name="Control" sheetId="107" r:id="rId4"/>
    <sheet name="Mercado" sheetId="100" r:id="rId5"/>
    <sheet name="Listas" sheetId="51" r:id="rId6"/>
    <sheet name="Fijo" sheetId="164" r:id="rId7"/>
    <sheet name="Móvil" sheetId="104" r:id="rId8"/>
  </sheets>
  <externalReferences>
    <externalReference r:id="rId9"/>
  </externalReferences>
  <definedNames>
    <definedName name="A.Broadband.Fixed">Mercado!$F$81</definedName>
    <definedName name="A.Broadband.Mobile">Mercado!$F$95</definedName>
    <definedName name="A.Mobile">Mercado!$F$45</definedName>
    <definedName name="A.TV">Mercado!$F$134</definedName>
    <definedName name="B.Broadband.Fixed">Mercado!$F$82</definedName>
    <definedName name="B.Broadband.Mobile">Mercado!$F$96</definedName>
    <definedName name="B.Mobile">Mercado!$F$46</definedName>
    <definedName name="B.TV">Mercado!$F$135</definedName>
    <definedName name="Base.Broadband.Fixed">Mercado!$F$76</definedName>
    <definedName name="Base.Broadband.Mobile">Mercado!$F$90</definedName>
    <definedName name="Base.Mobile">Mercado!$F$40</definedName>
    <definedName name="Base.TV">Mercado!$F$129</definedName>
    <definedName name="cuota_hipotetico_movil">Control!$D$8</definedName>
    <definedName name="Data.technologies">Listas!$P$6:$P$10</definedName>
    <definedName name="density">[1]Geotipos!$G$21:$G$3998</definedName>
    <definedName name="Fixed.Connections">Mercado!$Q$497:$BN$497</definedName>
    <definedName name="Fixed.operator.market.share">Control!$D$16:$BA$16</definedName>
    <definedName name="Fixed.Retail.Services">Listas!$G$6:$G$35</definedName>
    <definedName name="Fixed.Retail.Services.Units">Listas!$H$6:$H$35</definedName>
    <definedName name="Fixed.Retail.Services.Volumes">Mercado!$Q$500:$BN$529</definedName>
    <definedName name="geotypes">Listas!$J$6:$J$10</definedName>
    <definedName name="kbps.per.Mbps">Listas!$B$3</definedName>
    <definedName name="Market.Retail.Services.Proporcion.Urbano">Mercado!$Q$573:$BN$602</definedName>
    <definedName name="Market.Retail.Services.Volumes.Fijo" localSheetId="6">Fijo!$M$13:$BJ$42</definedName>
    <definedName name="Market.Retail.Services.Volumes.Movil" localSheetId="7">Móvil!$M$13:$BJ$42</definedName>
    <definedName name="Market.Subscribers">Móvil!$M$9:$BJ$9</definedName>
    <definedName name="Market.Subscribers.Fijo" localSheetId="6">Fijo!$M$9:$BJ$9</definedName>
    <definedName name="Market.Years">Listas!$B$6:$B$60</definedName>
    <definedName name="Mobile.operator.market.share">Control!$D$17:$BA$17</definedName>
    <definedName name="Mobile.Retail.Services">Listas!$D$6:$D$35</definedName>
    <definedName name="Mobile.Retail.Services.Units">Listas!$E$6:$E$35</definedName>
    <definedName name="Mobile.Retail.Services.Volumes">Mercado!$Q$536:$BN$565</definedName>
    <definedName name="Mobile.subscribers">Mercado!$Q$533:$BN$533</definedName>
    <definedName name="Mobile.technologies">Listas!$L$6:$L$10</definedName>
    <definedName name="Number_of_operators">Control!$C$7:$C$8</definedName>
    <definedName name="NumberA.Broadband.Fixed">Mercado!$F$78</definedName>
    <definedName name="NumberA.Broadband.Mobile">Mercado!$F$92</definedName>
    <definedName name="NumberA.Mobile">Mercado!$F$42</definedName>
    <definedName name="NumberA.TV">Mercado!$F$131</definedName>
    <definedName name="NumberB.Broadband.Fixed">Mercado!$F$80</definedName>
    <definedName name="NumberB.Broadband.Mobile">Mercado!$F$94</definedName>
    <definedName name="NumberB.Mobile">Mercado!$F$44</definedName>
    <definedName name="NumberB.TV">Mercado!$F$133</definedName>
    <definedName name="Operator.Retail.Services.Volumes" localSheetId="6">Fijo!$M$55:$BJ$84</definedName>
    <definedName name="Operator.Retail.Services.Volumes">Móvil!$M$74:$BJ$103</definedName>
    <definedName name="Operator.Subscribers" localSheetId="6">Fijo!$M$51:$BJ$51</definedName>
    <definedName name="Operator.Subscribers">Móvil!$M$69:$BJ$69</definedName>
    <definedName name="Operator.Subscribers.Share" localSheetId="6">Fijo!$M$48:$BJ$48</definedName>
    <definedName name="Operator.Subscribers.Share">Móvil!$M$48:$BJ$48</definedName>
    <definedName name="Pop_allocated">[1]Geotipos!$D$4004:$D$7981</definedName>
    <definedName name="Pop_unallocated">[1]Geotipos!$D$7987:$D$8019</definedName>
    <definedName name="population">[1]Geotipos!$D$21:$D$3998</definedName>
    <definedName name="residential.fixed.connections">Mercado!$P$22:$BM$22</definedName>
    <definedName name="Saturation.Broadband.Fixed">Mercado!$F$75</definedName>
    <definedName name="Saturation.Broadband.Mobile">Mercado!$F$89</definedName>
    <definedName name="Saturation.Mobile">Mercado!$F$39</definedName>
    <definedName name="Saturation.TV">Mercado!$F$128</definedName>
    <definedName name="scenario.bb.penetration">Control!$E$24:$G$24</definedName>
    <definedName name="scenario.bb.penetration.selected">Control!$C$24</definedName>
    <definedName name="scenario.fixed.DSL">Control!$E$30:$G$30</definedName>
    <definedName name="scenario.fixed.DSL.selected">Control!$C$30</definedName>
    <definedName name="scenario.fixed.links">Control!$E$29:$G$29</definedName>
    <definedName name="scenario.fixed.links.selected">Control!$C$29</definedName>
    <definedName name="scenario.fixed.penetration">Control!$E$23:$G$23</definedName>
    <definedName name="scenario.fixed.penetration.selected">Control!$C$23</definedName>
    <definedName name="scenario.fixed.television">Control!$E$31:$G$31</definedName>
    <definedName name="scenario.fixed.television.selected">Control!$C$31</definedName>
    <definedName name="scenario.fixed.voice">Control!$E$26:$G$26</definedName>
    <definedName name="scenario.fixed.voice.selected">Control!$C$26</definedName>
    <definedName name="scenario.mobile.data">Control!$E$28:$G$28</definedName>
    <definedName name="scenario.mobile.data.selected">Control!$C$28</definedName>
    <definedName name="scenario.mobile.penetration">Control!$E$22:$G$22</definedName>
    <definedName name="scenario.mobile.penetration.selected">Control!$C$22</definedName>
    <definedName name="scenario.mobile.SMS">Control!$E$27:$G$27</definedName>
    <definedName name="scenario.mobile.SMS.selected">Control!$C$27</definedName>
    <definedName name="scenario.mobile.voice">Control!$E$25:$G$25</definedName>
    <definedName name="scenario.mobile.voice.selected">Control!$C$25</definedName>
    <definedName name="scenarios">Control!$E$21:$G$21</definedName>
    <definedName name="TimeA.Broadband.Fixed">Mercado!$F$77</definedName>
    <definedName name="TimeA.Broadband.Mobile">Mercado!$F$91</definedName>
    <definedName name="TimeA.Mobile">Mercado!$F$41</definedName>
    <definedName name="TimeA.TV">Mercado!$F$130</definedName>
    <definedName name="TimeB.Broadband.Fixed">Mercado!$F$79</definedName>
    <definedName name="TimeB.Broadband.Mobile">Mercado!$F$93</definedName>
    <definedName name="TimeB.Mobile">Mercado!$F$43</definedName>
    <definedName name="TimeB.TV">Mercado!$F$132</definedName>
    <definedName name="total_area">[1]Geotipos!$C$5</definedName>
    <definedName name="total_population">[1]Geotipos!$C$6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X208" i="100" l="1"/>
  <c r="L170" i="100"/>
  <c r="M170" i="100"/>
  <c r="N170" i="100"/>
  <c r="O170" i="100"/>
  <c r="P170" i="100"/>
  <c r="Q170" i="100"/>
  <c r="W164" i="100"/>
  <c r="V164" i="100"/>
  <c r="U164" i="100"/>
  <c r="T164" i="100"/>
  <c r="S164" i="100"/>
  <c r="R164" i="100"/>
  <c r="Q164" i="100"/>
  <c r="P164" i="100"/>
  <c r="O164" i="100"/>
  <c r="N164" i="100"/>
  <c r="M164" i="100"/>
  <c r="R602" i="100" l="1"/>
  <c r="S602" i="100" s="1"/>
  <c r="T602" i="100" s="1"/>
  <c r="U602" i="100" s="1"/>
  <c r="V602" i="100" s="1"/>
  <c r="W602" i="100" s="1"/>
  <c r="X602" i="100" s="1"/>
  <c r="Y602" i="100" s="1"/>
  <c r="Z602" i="100" s="1"/>
  <c r="AA602" i="100" s="1"/>
  <c r="AB602" i="100" s="1"/>
  <c r="AC602" i="100" s="1"/>
  <c r="AD602" i="100" s="1"/>
  <c r="AE602" i="100" s="1"/>
  <c r="AF602" i="100" s="1"/>
  <c r="AG602" i="100" s="1"/>
  <c r="AH602" i="100" s="1"/>
  <c r="AI602" i="100" s="1"/>
  <c r="AJ602" i="100" s="1"/>
  <c r="AK602" i="100" s="1"/>
  <c r="AL602" i="100" s="1"/>
  <c r="AM602" i="100" s="1"/>
  <c r="AN602" i="100" s="1"/>
  <c r="AO602" i="100" s="1"/>
  <c r="AP602" i="100" s="1"/>
  <c r="AQ602" i="100" s="1"/>
  <c r="AR602" i="100" s="1"/>
  <c r="AS602" i="100" s="1"/>
  <c r="AT602" i="100" s="1"/>
  <c r="AU602" i="100" s="1"/>
  <c r="AV602" i="100" s="1"/>
  <c r="AW602" i="100" s="1"/>
  <c r="AX602" i="100" s="1"/>
  <c r="AY602" i="100" s="1"/>
  <c r="AZ602" i="100" s="1"/>
  <c r="BA602" i="100" s="1"/>
  <c r="BB602" i="100" s="1"/>
  <c r="BC602" i="100" s="1"/>
  <c r="BD602" i="100" s="1"/>
  <c r="BE602" i="100" s="1"/>
  <c r="BF602" i="100" s="1"/>
  <c r="BG602" i="100" s="1"/>
  <c r="BH602" i="100" s="1"/>
  <c r="BI602" i="100" s="1"/>
  <c r="BJ602" i="100" s="1"/>
  <c r="BK602" i="100" s="1"/>
  <c r="BL602" i="100" s="1"/>
  <c r="BM602" i="100" s="1"/>
  <c r="BN602" i="100" s="1"/>
  <c r="Q598" i="100"/>
  <c r="R594" i="100"/>
  <c r="S594" i="100" s="1"/>
  <c r="T594" i="100" s="1"/>
  <c r="U594" i="100" s="1"/>
  <c r="V594" i="100" s="1"/>
  <c r="W594" i="100" s="1"/>
  <c r="X594" i="100" s="1"/>
  <c r="Y594" i="100" s="1"/>
  <c r="Z594" i="100" s="1"/>
  <c r="AA594" i="100" s="1"/>
  <c r="AB594" i="100" s="1"/>
  <c r="AC594" i="100" s="1"/>
  <c r="AD594" i="100" s="1"/>
  <c r="AE594" i="100" s="1"/>
  <c r="AF594" i="100" s="1"/>
  <c r="AG594" i="100" s="1"/>
  <c r="AH594" i="100" s="1"/>
  <c r="AI594" i="100" s="1"/>
  <c r="AJ594" i="100" s="1"/>
  <c r="AK594" i="100" s="1"/>
  <c r="AL594" i="100" s="1"/>
  <c r="AM594" i="100" s="1"/>
  <c r="AN594" i="100" s="1"/>
  <c r="AO594" i="100" s="1"/>
  <c r="AP594" i="100" s="1"/>
  <c r="AQ594" i="100" s="1"/>
  <c r="AR594" i="100" s="1"/>
  <c r="AS594" i="100" s="1"/>
  <c r="AT594" i="100" s="1"/>
  <c r="AU594" i="100" s="1"/>
  <c r="AV594" i="100" s="1"/>
  <c r="AW594" i="100" s="1"/>
  <c r="AX594" i="100" s="1"/>
  <c r="AY594" i="100" s="1"/>
  <c r="AZ594" i="100" s="1"/>
  <c r="BA594" i="100" s="1"/>
  <c r="BB594" i="100" s="1"/>
  <c r="BC594" i="100" s="1"/>
  <c r="BD594" i="100" s="1"/>
  <c r="BE594" i="100" s="1"/>
  <c r="BF594" i="100" s="1"/>
  <c r="BG594" i="100" s="1"/>
  <c r="BH594" i="100" s="1"/>
  <c r="BI594" i="100" s="1"/>
  <c r="BJ594" i="100" s="1"/>
  <c r="BK594" i="100" s="1"/>
  <c r="BL594" i="100" s="1"/>
  <c r="BM594" i="100" s="1"/>
  <c r="BN594" i="100" s="1"/>
  <c r="R592" i="100"/>
  <c r="S592" i="100" s="1"/>
  <c r="T592" i="100" s="1"/>
  <c r="U592" i="100" s="1"/>
  <c r="V592" i="100" s="1"/>
  <c r="W592" i="100" s="1"/>
  <c r="X592" i="100" s="1"/>
  <c r="Y592" i="100" s="1"/>
  <c r="Z592" i="100" s="1"/>
  <c r="AA592" i="100" s="1"/>
  <c r="AB592" i="100" s="1"/>
  <c r="AC592" i="100" s="1"/>
  <c r="AD592" i="100" s="1"/>
  <c r="AE592" i="100" s="1"/>
  <c r="AF592" i="100" s="1"/>
  <c r="AG592" i="100" s="1"/>
  <c r="AH592" i="100" s="1"/>
  <c r="AI592" i="100" s="1"/>
  <c r="AJ592" i="100" s="1"/>
  <c r="AK592" i="100" s="1"/>
  <c r="AL592" i="100" s="1"/>
  <c r="AM592" i="100" s="1"/>
  <c r="AN592" i="100" s="1"/>
  <c r="AO592" i="100" s="1"/>
  <c r="AP592" i="100" s="1"/>
  <c r="AQ592" i="100" s="1"/>
  <c r="AR592" i="100" s="1"/>
  <c r="AS592" i="100" s="1"/>
  <c r="AT592" i="100" s="1"/>
  <c r="AU592" i="100" s="1"/>
  <c r="AV592" i="100" s="1"/>
  <c r="AW592" i="100" s="1"/>
  <c r="AX592" i="100" s="1"/>
  <c r="AY592" i="100" s="1"/>
  <c r="AZ592" i="100" s="1"/>
  <c r="BA592" i="100" s="1"/>
  <c r="BB592" i="100" s="1"/>
  <c r="BC592" i="100" s="1"/>
  <c r="BD592" i="100" s="1"/>
  <c r="BE592" i="100" s="1"/>
  <c r="BF592" i="100" s="1"/>
  <c r="BG592" i="100" s="1"/>
  <c r="BH592" i="100" s="1"/>
  <c r="BI592" i="100" s="1"/>
  <c r="BJ592" i="100" s="1"/>
  <c r="BK592" i="100" s="1"/>
  <c r="BL592" i="100" s="1"/>
  <c r="BM592" i="100" s="1"/>
  <c r="BN592" i="100" s="1"/>
  <c r="R591" i="100"/>
  <c r="S591" i="100" s="1"/>
  <c r="T591" i="100" s="1"/>
  <c r="U591" i="100" s="1"/>
  <c r="V591" i="100" s="1"/>
  <c r="W591" i="100" s="1"/>
  <c r="X591" i="100" s="1"/>
  <c r="Y591" i="100" s="1"/>
  <c r="Z591" i="100" s="1"/>
  <c r="AA591" i="100" s="1"/>
  <c r="AB591" i="100" s="1"/>
  <c r="AC591" i="100" s="1"/>
  <c r="AD591" i="100" s="1"/>
  <c r="AE591" i="100" s="1"/>
  <c r="AF591" i="100" s="1"/>
  <c r="AG591" i="100" s="1"/>
  <c r="AH591" i="100" s="1"/>
  <c r="AI591" i="100" s="1"/>
  <c r="AJ591" i="100" s="1"/>
  <c r="AK591" i="100" s="1"/>
  <c r="AL591" i="100" s="1"/>
  <c r="AM591" i="100" s="1"/>
  <c r="AN591" i="100" s="1"/>
  <c r="AO591" i="100" s="1"/>
  <c r="AP591" i="100" s="1"/>
  <c r="AQ591" i="100" s="1"/>
  <c r="AR591" i="100" s="1"/>
  <c r="AS591" i="100" s="1"/>
  <c r="AT591" i="100" s="1"/>
  <c r="AU591" i="100" s="1"/>
  <c r="AV591" i="100" s="1"/>
  <c r="AW591" i="100" s="1"/>
  <c r="AX591" i="100" s="1"/>
  <c r="AY591" i="100" s="1"/>
  <c r="AZ591" i="100" s="1"/>
  <c r="BA591" i="100" s="1"/>
  <c r="BB591" i="100" s="1"/>
  <c r="BC591" i="100" s="1"/>
  <c r="BD591" i="100" s="1"/>
  <c r="BE591" i="100" s="1"/>
  <c r="BF591" i="100" s="1"/>
  <c r="BG591" i="100" s="1"/>
  <c r="BH591" i="100" s="1"/>
  <c r="BI591" i="100" s="1"/>
  <c r="BJ591" i="100" s="1"/>
  <c r="BK591" i="100" s="1"/>
  <c r="BL591" i="100" s="1"/>
  <c r="BM591" i="100" s="1"/>
  <c r="BN591" i="100" s="1"/>
  <c r="R590" i="100"/>
  <c r="S590" i="100" s="1"/>
  <c r="T590" i="100" s="1"/>
  <c r="U590" i="100" s="1"/>
  <c r="V590" i="100" s="1"/>
  <c r="W590" i="100" s="1"/>
  <c r="X590" i="100" s="1"/>
  <c r="Y590" i="100" s="1"/>
  <c r="Z590" i="100" s="1"/>
  <c r="AA590" i="100" s="1"/>
  <c r="AB590" i="100" s="1"/>
  <c r="AC590" i="100" s="1"/>
  <c r="AD590" i="100" s="1"/>
  <c r="AE590" i="100" s="1"/>
  <c r="AF590" i="100" s="1"/>
  <c r="AG590" i="100" s="1"/>
  <c r="AH590" i="100" s="1"/>
  <c r="AI590" i="100" s="1"/>
  <c r="AJ590" i="100" s="1"/>
  <c r="AK590" i="100" s="1"/>
  <c r="AL590" i="100" s="1"/>
  <c r="AM590" i="100" s="1"/>
  <c r="AN590" i="100" s="1"/>
  <c r="AO590" i="100" s="1"/>
  <c r="AP590" i="100" s="1"/>
  <c r="AQ590" i="100" s="1"/>
  <c r="AR590" i="100" s="1"/>
  <c r="AS590" i="100" s="1"/>
  <c r="AT590" i="100" s="1"/>
  <c r="AU590" i="100" s="1"/>
  <c r="AV590" i="100" s="1"/>
  <c r="AW590" i="100" s="1"/>
  <c r="AX590" i="100" s="1"/>
  <c r="AY590" i="100" s="1"/>
  <c r="AZ590" i="100" s="1"/>
  <c r="BA590" i="100" s="1"/>
  <c r="BB590" i="100" s="1"/>
  <c r="BC590" i="100" s="1"/>
  <c r="BD590" i="100" s="1"/>
  <c r="BE590" i="100" s="1"/>
  <c r="BF590" i="100" s="1"/>
  <c r="BG590" i="100" s="1"/>
  <c r="BH590" i="100" s="1"/>
  <c r="BI590" i="100" s="1"/>
  <c r="BJ590" i="100" s="1"/>
  <c r="BK590" i="100" s="1"/>
  <c r="BL590" i="100" s="1"/>
  <c r="BM590" i="100" s="1"/>
  <c r="BN590" i="100" s="1"/>
  <c r="Q588" i="100"/>
  <c r="Q582" i="100"/>
  <c r="Q583" i="100" s="1"/>
  <c r="Q584" i="100" s="1"/>
  <c r="Q585" i="100" s="1"/>
  <c r="R581" i="100"/>
  <c r="S581" i="100" s="1"/>
  <c r="Q574" i="100"/>
  <c r="Q575" i="100" s="1"/>
  <c r="Q576" i="100" s="1"/>
  <c r="Q577" i="100" s="1"/>
  <c r="Q578" i="100" s="1"/>
  <c r="Q579" i="100" s="1"/>
  <c r="R573" i="100"/>
  <c r="T581" i="100" l="1"/>
  <c r="T582" i="100" s="1"/>
  <c r="T583" i="100" s="1"/>
  <c r="T584" i="100" s="1"/>
  <c r="T585" i="100" s="1"/>
  <c r="S582" i="100"/>
  <c r="S583" i="100" s="1"/>
  <c r="S584" i="100" s="1"/>
  <c r="S585" i="100" s="1"/>
  <c r="R582" i="100"/>
  <c r="R583" i="100" s="1"/>
  <c r="R584" i="100" s="1"/>
  <c r="R585" i="100" s="1"/>
  <c r="R574" i="100"/>
  <c r="R575" i="100" s="1"/>
  <c r="R576" i="100" s="1"/>
  <c r="R577" i="100" s="1"/>
  <c r="R578" i="100" s="1"/>
  <c r="R579" i="100" s="1"/>
  <c r="S573" i="100"/>
  <c r="Q597" i="100"/>
  <c r="R595" i="100"/>
  <c r="R587" i="100"/>
  <c r="U581" i="100" l="1"/>
  <c r="U582" i="100" s="1"/>
  <c r="U583" i="100" s="1"/>
  <c r="U584" i="100" s="1"/>
  <c r="U585" i="100" s="1"/>
  <c r="T573" i="100"/>
  <c r="S574" i="100"/>
  <c r="S575" i="100" s="1"/>
  <c r="S576" i="100" s="1"/>
  <c r="S577" i="100" s="1"/>
  <c r="S578" i="100" s="1"/>
  <c r="S579" i="100" s="1"/>
  <c r="R596" i="100"/>
  <c r="R597" i="100" s="1"/>
  <c r="R598" i="100" s="1"/>
  <c r="S595" i="100"/>
  <c r="R588" i="100"/>
  <c r="S587" i="100"/>
  <c r="V581" i="100" l="1"/>
  <c r="T587" i="100"/>
  <c r="S588" i="100"/>
  <c r="T574" i="100"/>
  <c r="T575" i="100" s="1"/>
  <c r="T576" i="100" s="1"/>
  <c r="T577" i="100" s="1"/>
  <c r="T578" i="100" s="1"/>
  <c r="T579" i="100" s="1"/>
  <c r="U573" i="100"/>
  <c r="W581" i="100"/>
  <c r="V582" i="100"/>
  <c r="V583" i="100" s="1"/>
  <c r="V584" i="100" s="1"/>
  <c r="V585" i="100" s="1"/>
  <c r="S596" i="100"/>
  <c r="S597" i="100" s="1"/>
  <c r="S598" i="100" s="1"/>
  <c r="T595" i="100"/>
  <c r="T596" i="100" l="1"/>
  <c r="T597" i="100" s="1"/>
  <c r="T598" i="100" s="1"/>
  <c r="U595" i="100"/>
  <c r="U574" i="100"/>
  <c r="U575" i="100" s="1"/>
  <c r="U576" i="100" s="1"/>
  <c r="U577" i="100" s="1"/>
  <c r="U578" i="100" s="1"/>
  <c r="U579" i="100" s="1"/>
  <c r="V573" i="100"/>
  <c r="W582" i="100"/>
  <c r="W583" i="100" s="1"/>
  <c r="W584" i="100" s="1"/>
  <c r="W585" i="100" s="1"/>
  <c r="X581" i="100"/>
  <c r="T588" i="100"/>
  <c r="U587" i="100"/>
  <c r="V574" i="100" l="1"/>
  <c r="V575" i="100" s="1"/>
  <c r="V576" i="100" s="1"/>
  <c r="V577" i="100" s="1"/>
  <c r="V578" i="100" s="1"/>
  <c r="V579" i="100" s="1"/>
  <c r="W573" i="100"/>
  <c r="X582" i="100"/>
  <c r="X583" i="100" s="1"/>
  <c r="X584" i="100" s="1"/>
  <c r="X585" i="100" s="1"/>
  <c r="Y581" i="100"/>
  <c r="U596" i="100"/>
  <c r="U597" i="100" s="1"/>
  <c r="U598" i="100" s="1"/>
  <c r="V595" i="100"/>
  <c r="U588" i="100"/>
  <c r="V587" i="100"/>
  <c r="V588" i="100" l="1"/>
  <c r="W587" i="100"/>
  <c r="Y582" i="100"/>
  <c r="Y583" i="100" s="1"/>
  <c r="Y584" i="100" s="1"/>
  <c r="Y585" i="100" s="1"/>
  <c r="Z581" i="100"/>
  <c r="V596" i="100"/>
  <c r="V597" i="100" s="1"/>
  <c r="V598" i="100" s="1"/>
  <c r="W595" i="100"/>
  <c r="X573" i="100"/>
  <c r="W574" i="100"/>
  <c r="W575" i="100" s="1"/>
  <c r="W576" i="100" s="1"/>
  <c r="W577" i="100" s="1"/>
  <c r="W578" i="100" s="1"/>
  <c r="W579" i="100" s="1"/>
  <c r="S391" i="100"/>
  <c r="T391" i="100"/>
  <c r="U391" i="100"/>
  <c r="V391" i="100"/>
  <c r="W391" i="100"/>
  <c r="X391" i="100"/>
  <c r="Y391" i="100"/>
  <c r="Z391" i="100"/>
  <c r="AA391" i="100"/>
  <c r="AB391" i="100"/>
  <c r="AC391" i="100"/>
  <c r="AD391" i="100"/>
  <c r="AE391" i="100"/>
  <c r="AF391" i="100"/>
  <c r="AG391" i="100"/>
  <c r="R391" i="100"/>
  <c r="AH384" i="100"/>
  <c r="AI384" i="100" s="1"/>
  <c r="AJ384" i="100" s="1"/>
  <c r="AK384" i="100" s="1"/>
  <c r="AL384" i="100" s="1"/>
  <c r="AM384" i="100" l="1"/>
  <c r="AN384" i="100" s="1"/>
  <c r="AO384" i="100" s="1"/>
  <c r="AP384" i="100" s="1"/>
  <c r="AQ384" i="100" s="1"/>
  <c r="AR384" i="100" s="1"/>
  <c r="AS384" i="100" s="1"/>
  <c r="AT384" i="100" s="1"/>
  <c r="AU384" i="100" s="1"/>
  <c r="AV384" i="100" s="1"/>
  <c r="AW384" i="100" s="1"/>
  <c r="AX384" i="100" s="1"/>
  <c r="AY384" i="100" s="1"/>
  <c r="AZ384" i="100" s="1"/>
  <c r="BA384" i="100" s="1"/>
  <c r="BB384" i="100" s="1"/>
  <c r="BC384" i="100" s="1"/>
  <c r="BD384" i="100" s="1"/>
  <c r="BE384" i="100" s="1"/>
  <c r="BF384" i="100" s="1"/>
  <c r="BG384" i="100" s="1"/>
  <c r="BH384" i="100" s="1"/>
  <c r="BI384" i="100" s="1"/>
  <c r="BJ384" i="100" s="1"/>
  <c r="BK384" i="100" s="1"/>
  <c r="BL384" i="100" s="1"/>
  <c r="BM384" i="100" s="1"/>
  <c r="BN384" i="100" s="1"/>
  <c r="BN391" i="100" s="1"/>
  <c r="AL391" i="100"/>
  <c r="AH391" i="100"/>
  <c r="AJ391" i="100"/>
  <c r="AI391" i="100"/>
  <c r="AK391" i="100"/>
  <c r="X595" i="100"/>
  <c r="W596" i="100"/>
  <c r="W597" i="100" s="1"/>
  <c r="W598" i="100" s="1"/>
  <c r="X587" i="100"/>
  <c r="W588" i="100"/>
  <c r="AA581" i="100"/>
  <c r="Z582" i="100"/>
  <c r="Z583" i="100" s="1"/>
  <c r="Z584" i="100" s="1"/>
  <c r="Z585" i="100" s="1"/>
  <c r="Y573" i="100"/>
  <c r="X574" i="100"/>
  <c r="X575" i="100" s="1"/>
  <c r="X576" i="100" s="1"/>
  <c r="X577" i="100" s="1"/>
  <c r="X578" i="100" s="1"/>
  <c r="X579" i="100" s="1"/>
  <c r="AN391" i="100" l="1"/>
  <c r="AO391" i="100"/>
  <c r="AT391" i="100"/>
  <c r="AM391" i="100"/>
  <c r="BF391" i="100"/>
  <c r="BA391" i="100"/>
  <c r="AY391" i="100"/>
  <c r="AS391" i="100"/>
  <c r="AX391" i="100"/>
  <c r="AQ391" i="100"/>
  <c r="BH391" i="100"/>
  <c r="BE391" i="100"/>
  <c r="BI391" i="100"/>
  <c r="BL391" i="100"/>
  <c r="AW391" i="100"/>
  <c r="AP391" i="100"/>
  <c r="BG391" i="100"/>
  <c r="AR391" i="100"/>
  <c r="BK391" i="100"/>
  <c r="AV391" i="100"/>
  <c r="BJ391" i="100"/>
  <c r="AU391" i="100"/>
  <c r="AZ391" i="100"/>
  <c r="BM391" i="100"/>
  <c r="BB391" i="100"/>
  <c r="BC391" i="100"/>
  <c r="BD391" i="100"/>
  <c r="AA582" i="100"/>
  <c r="AA583" i="100" s="1"/>
  <c r="AA584" i="100" s="1"/>
  <c r="AA585" i="100" s="1"/>
  <c r="AB581" i="100"/>
  <c r="X596" i="100"/>
  <c r="X597" i="100" s="1"/>
  <c r="X598" i="100" s="1"/>
  <c r="Y595" i="100"/>
  <c r="Y574" i="100"/>
  <c r="Y575" i="100" s="1"/>
  <c r="Y576" i="100" s="1"/>
  <c r="Y577" i="100" s="1"/>
  <c r="Y578" i="100" s="1"/>
  <c r="Y579" i="100" s="1"/>
  <c r="Z573" i="100"/>
  <c r="Y587" i="100"/>
  <c r="X588" i="100"/>
  <c r="Y208" i="100"/>
  <c r="Z208" i="100" s="1"/>
  <c r="AA208" i="100" s="1"/>
  <c r="AB582" i="100" l="1"/>
  <c r="AB583" i="100" s="1"/>
  <c r="AB584" i="100" s="1"/>
  <c r="AB585" i="100" s="1"/>
  <c r="AC581" i="100"/>
  <c r="Y596" i="100"/>
  <c r="Y597" i="100" s="1"/>
  <c r="Y598" i="100" s="1"/>
  <c r="Z595" i="100"/>
  <c r="Y588" i="100"/>
  <c r="Z587" i="100"/>
  <c r="Z574" i="100"/>
  <c r="Z575" i="100" s="1"/>
  <c r="Z576" i="100" s="1"/>
  <c r="Z577" i="100" s="1"/>
  <c r="Z578" i="100" s="1"/>
  <c r="Z579" i="100" s="1"/>
  <c r="AA573" i="100"/>
  <c r="AB208" i="100"/>
  <c r="F75" i="100"/>
  <c r="F39" i="100"/>
  <c r="AB573" i="100" l="1"/>
  <c r="AA574" i="100"/>
  <c r="AA575" i="100" s="1"/>
  <c r="AA576" i="100" s="1"/>
  <c r="AA577" i="100" s="1"/>
  <c r="AA578" i="100" s="1"/>
  <c r="AA579" i="100" s="1"/>
  <c r="Z596" i="100"/>
  <c r="Z597" i="100" s="1"/>
  <c r="Z598" i="100" s="1"/>
  <c r="AA595" i="100"/>
  <c r="Z588" i="100"/>
  <c r="AA587" i="100"/>
  <c r="AC582" i="100"/>
  <c r="AC583" i="100" s="1"/>
  <c r="AC584" i="100" s="1"/>
  <c r="AC585" i="100" s="1"/>
  <c r="AD581" i="100"/>
  <c r="AC208" i="100"/>
  <c r="D8" i="107"/>
  <c r="J17" i="107" s="1"/>
  <c r="AE581" i="100" l="1"/>
  <c r="AD582" i="100"/>
  <c r="AD583" i="100" s="1"/>
  <c r="AD584" i="100" s="1"/>
  <c r="AD585" i="100" s="1"/>
  <c r="AA596" i="100"/>
  <c r="AA597" i="100" s="1"/>
  <c r="AA598" i="100" s="1"/>
  <c r="AB595" i="100"/>
  <c r="AB587" i="100"/>
  <c r="AA588" i="100"/>
  <c r="AC573" i="100"/>
  <c r="AB574" i="100"/>
  <c r="AB575" i="100" s="1"/>
  <c r="AB576" i="100" s="1"/>
  <c r="AB577" i="100" s="1"/>
  <c r="AB578" i="100" s="1"/>
  <c r="AB579" i="100" s="1"/>
  <c r="F17" i="107"/>
  <c r="AD208" i="100"/>
  <c r="AB596" i="100" l="1"/>
  <c r="AB597" i="100" s="1"/>
  <c r="AB598" i="100" s="1"/>
  <c r="AC595" i="100"/>
  <c r="AC574" i="100"/>
  <c r="AC575" i="100" s="1"/>
  <c r="AC576" i="100" s="1"/>
  <c r="AC577" i="100" s="1"/>
  <c r="AC578" i="100" s="1"/>
  <c r="AC579" i="100" s="1"/>
  <c r="AD573" i="100"/>
  <c r="AB588" i="100"/>
  <c r="AC587" i="100"/>
  <c r="AE582" i="100"/>
  <c r="AE583" i="100" s="1"/>
  <c r="AE584" i="100" s="1"/>
  <c r="AE585" i="100" s="1"/>
  <c r="AF581" i="100"/>
  <c r="G17" i="107"/>
  <c r="H17" i="107" s="1"/>
  <c r="AE208" i="100"/>
  <c r="AF582" i="100" l="1"/>
  <c r="AF583" i="100" s="1"/>
  <c r="AF584" i="100" s="1"/>
  <c r="AF585" i="100" s="1"/>
  <c r="AG581" i="100"/>
  <c r="AD574" i="100"/>
  <c r="AD575" i="100" s="1"/>
  <c r="AD576" i="100" s="1"/>
  <c r="AD577" i="100" s="1"/>
  <c r="AD578" i="100" s="1"/>
  <c r="AD579" i="100" s="1"/>
  <c r="AE573" i="100"/>
  <c r="AD587" i="100"/>
  <c r="AC588" i="100"/>
  <c r="AC596" i="100"/>
  <c r="AC597" i="100" s="1"/>
  <c r="AC598" i="100" s="1"/>
  <c r="AD595" i="100"/>
  <c r="I17" i="107"/>
  <c r="AF208" i="100"/>
  <c r="X158" i="100" l="1"/>
  <c r="AD596" i="100"/>
  <c r="AD597" i="100" s="1"/>
  <c r="AD598" i="100" s="1"/>
  <c r="AE595" i="100"/>
  <c r="AF573" i="100"/>
  <c r="AE574" i="100"/>
  <c r="AE575" i="100" s="1"/>
  <c r="AE576" i="100" s="1"/>
  <c r="AE577" i="100" s="1"/>
  <c r="AE578" i="100" s="1"/>
  <c r="AE579" i="100" s="1"/>
  <c r="AG582" i="100"/>
  <c r="AG583" i="100" s="1"/>
  <c r="AG584" i="100" s="1"/>
  <c r="AG585" i="100" s="1"/>
  <c r="AH581" i="100"/>
  <c r="AD588" i="100"/>
  <c r="AE587" i="100"/>
  <c r="AG208" i="100"/>
  <c r="W176" i="100"/>
  <c r="W175" i="100"/>
  <c r="W270" i="100" l="1"/>
  <c r="AF587" i="100"/>
  <c r="AE588" i="100"/>
  <c r="AF574" i="100"/>
  <c r="AF575" i="100" s="1"/>
  <c r="AF576" i="100" s="1"/>
  <c r="AF577" i="100" s="1"/>
  <c r="AF578" i="100" s="1"/>
  <c r="AF579" i="100" s="1"/>
  <c r="AG573" i="100"/>
  <c r="AI581" i="100"/>
  <c r="AH582" i="100"/>
  <c r="AH583" i="100" s="1"/>
  <c r="AH584" i="100" s="1"/>
  <c r="AH585" i="100" s="1"/>
  <c r="AE596" i="100"/>
  <c r="AE597" i="100" s="1"/>
  <c r="AE598" i="100" s="1"/>
  <c r="AF595" i="100"/>
  <c r="AH208" i="100"/>
  <c r="AF596" i="100" l="1"/>
  <c r="AF597" i="100" s="1"/>
  <c r="AF598" i="100" s="1"/>
  <c r="AG595" i="100"/>
  <c r="AG574" i="100"/>
  <c r="AG575" i="100" s="1"/>
  <c r="AG576" i="100" s="1"/>
  <c r="AG577" i="100" s="1"/>
  <c r="AG578" i="100" s="1"/>
  <c r="AG579" i="100" s="1"/>
  <c r="AH573" i="100"/>
  <c r="AI582" i="100"/>
  <c r="AI583" i="100" s="1"/>
  <c r="AI584" i="100" s="1"/>
  <c r="AI585" i="100" s="1"/>
  <c r="AJ581" i="100"/>
  <c r="AG587" i="100"/>
  <c r="AF588" i="100"/>
  <c r="AI208" i="100"/>
  <c r="W72" i="100"/>
  <c r="AH574" i="100" l="1"/>
  <c r="AH575" i="100" s="1"/>
  <c r="AH576" i="100" s="1"/>
  <c r="AH577" i="100" s="1"/>
  <c r="AH578" i="100" s="1"/>
  <c r="AH579" i="100" s="1"/>
  <c r="AI573" i="100"/>
  <c r="AG588" i="100"/>
  <c r="AH587" i="100"/>
  <c r="AJ582" i="100"/>
  <c r="AJ583" i="100" s="1"/>
  <c r="AJ584" i="100" s="1"/>
  <c r="AJ585" i="100" s="1"/>
  <c r="AK581" i="100"/>
  <c r="AG596" i="100"/>
  <c r="AG597" i="100" s="1"/>
  <c r="AG598" i="100" s="1"/>
  <c r="AH595" i="100"/>
  <c r="AJ208" i="100"/>
  <c r="AH596" i="100" l="1"/>
  <c r="AH597" i="100" s="1"/>
  <c r="AH598" i="100" s="1"/>
  <c r="AI595" i="100"/>
  <c r="AH588" i="100"/>
  <c r="AI587" i="100"/>
  <c r="AK582" i="100"/>
  <c r="AK583" i="100" s="1"/>
  <c r="AK584" i="100" s="1"/>
  <c r="AK585" i="100" s="1"/>
  <c r="AL581" i="100"/>
  <c r="AJ573" i="100"/>
  <c r="AI574" i="100"/>
  <c r="AI575" i="100" s="1"/>
  <c r="AI576" i="100" s="1"/>
  <c r="AI577" i="100" s="1"/>
  <c r="AI578" i="100" s="1"/>
  <c r="AI579" i="100" s="1"/>
  <c r="AK208" i="100"/>
  <c r="AJ587" i="100" l="1"/>
  <c r="AI588" i="100"/>
  <c r="AJ574" i="100"/>
  <c r="AJ575" i="100" s="1"/>
  <c r="AJ576" i="100" s="1"/>
  <c r="AJ577" i="100" s="1"/>
  <c r="AJ578" i="100" s="1"/>
  <c r="AJ579" i="100" s="1"/>
  <c r="AK573" i="100"/>
  <c r="AM581" i="100"/>
  <c r="AL582" i="100"/>
  <c r="AL583" i="100" s="1"/>
  <c r="AL584" i="100" s="1"/>
  <c r="AL585" i="100" s="1"/>
  <c r="AI596" i="100"/>
  <c r="AI597" i="100" s="1"/>
  <c r="AI598" i="100" s="1"/>
  <c r="AJ595" i="100"/>
  <c r="AL208" i="100"/>
  <c r="AM582" i="100" l="1"/>
  <c r="AM583" i="100" s="1"/>
  <c r="AM584" i="100" s="1"/>
  <c r="AM585" i="100" s="1"/>
  <c r="AN581" i="100"/>
  <c r="AJ588" i="100"/>
  <c r="AK587" i="100"/>
  <c r="AJ596" i="100"/>
  <c r="AJ597" i="100" s="1"/>
  <c r="AJ598" i="100" s="1"/>
  <c r="AK595" i="100"/>
  <c r="AK574" i="100"/>
  <c r="AK575" i="100" s="1"/>
  <c r="AK576" i="100" s="1"/>
  <c r="AK577" i="100" s="1"/>
  <c r="AK578" i="100" s="1"/>
  <c r="AK579" i="100" s="1"/>
  <c r="AL573" i="100"/>
  <c r="AM208" i="100"/>
  <c r="W137" i="100"/>
  <c r="AL574" i="100" l="1"/>
  <c r="AL575" i="100" s="1"/>
  <c r="AL576" i="100" s="1"/>
  <c r="AL577" i="100" s="1"/>
  <c r="AL578" i="100" s="1"/>
  <c r="AL579" i="100" s="1"/>
  <c r="AM573" i="100"/>
  <c r="AK588" i="100"/>
  <c r="AL587" i="100"/>
  <c r="AL595" i="100"/>
  <c r="AK596" i="100"/>
  <c r="AK597" i="100" s="1"/>
  <c r="AK598" i="100" s="1"/>
  <c r="AN582" i="100"/>
  <c r="AN583" i="100" s="1"/>
  <c r="AN584" i="100" s="1"/>
  <c r="AN585" i="100" s="1"/>
  <c r="AO581" i="100"/>
  <c r="AN208" i="100"/>
  <c r="W125" i="100"/>
  <c r="W143" i="100"/>
  <c r="W142" i="100"/>
  <c r="AL596" i="100" l="1"/>
  <c r="AL597" i="100" s="1"/>
  <c r="AL598" i="100" s="1"/>
  <c r="AM595" i="100"/>
  <c r="AO582" i="100"/>
  <c r="AO583" i="100" s="1"/>
  <c r="AO584" i="100" s="1"/>
  <c r="AO585" i="100" s="1"/>
  <c r="AP581" i="100"/>
  <c r="AL588" i="100"/>
  <c r="AM587" i="100"/>
  <c r="AN573" i="100"/>
  <c r="AM574" i="100"/>
  <c r="AM575" i="100" s="1"/>
  <c r="AM576" i="100" s="1"/>
  <c r="AM577" i="100" s="1"/>
  <c r="AM578" i="100" s="1"/>
  <c r="AM579" i="100" s="1"/>
  <c r="AO208" i="100"/>
  <c r="AA142" i="100"/>
  <c r="AE142" i="100"/>
  <c r="AB142" i="100"/>
  <c r="AF142" i="100"/>
  <c r="Y142" i="100"/>
  <c r="AC142" i="100"/>
  <c r="AG142" i="100"/>
  <c r="Z142" i="100"/>
  <c r="AD142" i="100"/>
  <c r="X142" i="100"/>
  <c r="W144" i="100"/>
  <c r="AQ581" i="100" l="1"/>
  <c r="AP582" i="100"/>
  <c r="AP583" i="100" s="1"/>
  <c r="AP584" i="100" s="1"/>
  <c r="AP585" i="100" s="1"/>
  <c r="AO573" i="100"/>
  <c r="AN574" i="100"/>
  <c r="AN575" i="100" s="1"/>
  <c r="AN576" i="100" s="1"/>
  <c r="AN577" i="100" s="1"/>
  <c r="AN578" i="100" s="1"/>
  <c r="AN579" i="100" s="1"/>
  <c r="AN587" i="100"/>
  <c r="AM588" i="100"/>
  <c r="AM596" i="100"/>
  <c r="AM597" i="100" s="1"/>
  <c r="AM598" i="100" s="1"/>
  <c r="AN595" i="100"/>
  <c r="AP208" i="100"/>
  <c r="T457" i="100"/>
  <c r="W86" i="100"/>
  <c r="AO587" i="100" l="1"/>
  <c r="AN588" i="100"/>
  <c r="AQ582" i="100"/>
  <c r="AQ583" i="100" s="1"/>
  <c r="AQ584" i="100" s="1"/>
  <c r="AQ585" i="100" s="1"/>
  <c r="AR581" i="100"/>
  <c r="AN596" i="100"/>
  <c r="AN597" i="100" s="1"/>
  <c r="AN598" i="100" s="1"/>
  <c r="AO595" i="100"/>
  <c r="AO574" i="100"/>
  <c r="AO575" i="100" s="1"/>
  <c r="AO576" i="100" s="1"/>
  <c r="AO577" i="100" s="1"/>
  <c r="AO578" i="100" s="1"/>
  <c r="AO579" i="100" s="1"/>
  <c r="AP573" i="100"/>
  <c r="AQ208" i="100"/>
  <c r="AO588" i="100" l="1"/>
  <c r="AP587" i="100"/>
  <c r="AP574" i="100"/>
  <c r="AP575" i="100" s="1"/>
  <c r="AP576" i="100" s="1"/>
  <c r="AP577" i="100" s="1"/>
  <c r="AP578" i="100" s="1"/>
  <c r="AP579" i="100" s="1"/>
  <c r="AQ573" i="100"/>
  <c r="AR582" i="100"/>
  <c r="AR583" i="100" s="1"/>
  <c r="AR584" i="100" s="1"/>
  <c r="AR585" i="100" s="1"/>
  <c r="AS581" i="100"/>
  <c r="AO596" i="100"/>
  <c r="AO597" i="100" s="1"/>
  <c r="AO598" i="100" s="1"/>
  <c r="AP595" i="100"/>
  <c r="AR208" i="100"/>
  <c r="B9" i="48"/>
  <c r="B8" i="48"/>
  <c r="AP596" i="100" l="1"/>
  <c r="AP597" i="100" s="1"/>
  <c r="AP598" i="100" s="1"/>
  <c r="AQ595" i="100"/>
  <c r="AR573" i="100"/>
  <c r="AQ574" i="100"/>
  <c r="AQ575" i="100" s="1"/>
  <c r="AQ576" i="100" s="1"/>
  <c r="AQ577" i="100" s="1"/>
  <c r="AQ578" i="100" s="1"/>
  <c r="AQ579" i="100" s="1"/>
  <c r="AS582" i="100"/>
  <c r="AS583" i="100" s="1"/>
  <c r="AS584" i="100" s="1"/>
  <c r="AS585" i="100" s="1"/>
  <c r="AT581" i="100"/>
  <c r="AP588" i="100"/>
  <c r="AQ587" i="100"/>
  <c r="AS208" i="100"/>
  <c r="T105" i="100"/>
  <c r="U102" i="100"/>
  <c r="AR574" i="100" l="1"/>
  <c r="AR575" i="100" s="1"/>
  <c r="AR576" i="100" s="1"/>
  <c r="AR577" i="100" s="1"/>
  <c r="AR578" i="100" s="1"/>
  <c r="AR579" i="100" s="1"/>
  <c r="AS573" i="100"/>
  <c r="AU581" i="100"/>
  <c r="AT582" i="100"/>
  <c r="AT583" i="100" s="1"/>
  <c r="AT584" i="100" s="1"/>
  <c r="AT585" i="100" s="1"/>
  <c r="AQ596" i="100"/>
  <c r="AQ597" i="100" s="1"/>
  <c r="AQ598" i="100" s="1"/>
  <c r="AR595" i="100"/>
  <c r="AR587" i="100"/>
  <c r="AQ588" i="100"/>
  <c r="AT208" i="100"/>
  <c r="AR596" i="100" l="1"/>
  <c r="AR597" i="100" s="1"/>
  <c r="AR598" i="100" s="1"/>
  <c r="AS595" i="100"/>
  <c r="AS574" i="100"/>
  <c r="AS575" i="100" s="1"/>
  <c r="AS576" i="100" s="1"/>
  <c r="AS577" i="100" s="1"/>
  <c r="AS578" i="100" s="1"/>
  <c r="AS579" i="100" s="1"/>
  <c r="AT573" i="100"/>
  <c r="AR588" i="100"/>
  <c r="AS587" i="100"/>
  <c r="AU582" i="100"/>
  <c r="AU583" i="100" s="1"/>
  <c r="AU584" i="100" s="1"/>
  <c r="AU585" i="100" s="1"/>
  <c r="AV581" i="100"/>
  <c r="AU208" i="100"/>
  <c r="R99" i="100"/>
  <c r="S99" i="100"/>
  <c r="Q99" i="100"/>
  <c r="Q101" i="100" s="1"/>
  <c r="AT587" i="100" l="1"/>
  <c r="AS588" i="100"/>
  <c r="AS596" i="100"/>
  <c r="AS597" i="100" s="1"/>
  <c r="AS598" i="100" s="1"/>
  <c r="AT595" i="100"/>
  <c r="AV582" i="100"/>
  <c r="AV583" i="100" s="1"/>
  <c r="AV584" i="100" s="1"/>
  <c r="AV585" i="100" s="1"/>
  <c r="AW581" i="100"/>
  <c r="AT574" i="100"/>
  <c r="AT575" i="100" s="1"/>
  <c r="AT576" i="100" s="1"/>
  <c r="AT577" i="100" s="1"/>
  <c r="AT578" i="100" s="1"/>
  <c r="AT579" i="100" s="1"/>
  <c r="AU573" i="100"/>
  <c r="AV208" i="100"/>
  <c r="Q202" i="100"/>
  <c r="Q65" i="100"/>
  <c r="L65" i="100"/>
  <c r="M86" i="100"/>
  <c r="N86" i="100"/>
  <c r="O86" i="100"/>
  <c r="P86" i="100"/>
  <c r="Q86" i="100"/>
  <c r="Q85" i="100" s="1"/>
  <c r="L85" i="100"/>
  <c r="AW582" i="100" l="1"/>
  <c r="AW583" i="100" s="1"/>
  <c r="AW584" i="100" s="1"/>
  <c r="AW585" i="100" s="1"/>
  <c r="AX581" i="100"/>
  <c r="AT588" i="100"/>
  <c r="AU587" i="100"/>
  <c r="AV573" i="100"/>
  <c r="AU574" i="100"/>
  <c r="AU575" i="100" s="1"/>
  <c r="AU576" i="100" s="1"/>
  <c r="AU577" i="100" s="1"/>
  <c r="AU578" i="100" s="1"/>
  <c r="AU579" i="100" s="1"/>
  <c r="AT596" i="100"/>
  <c r="AT597" i="100" s="1"/>
  <c r="AT598" i="100" s="1"/>
  <c r="AU595" i="100"/>
  <c r="AW208" i="100"/>
  <c r="AY581" i="100" l="1"/>
  <c r="AX582" i="100"/>
  <c r="AX583" i="100" s="1"/>
  <c r="AX584" i="100" s="1"/>
  <c r="AX585" i="100" s="1"/>
  <c r="AW573" i="100"/>
  <c r="AV574" i="100"/>
  <c r="AV575" i="100" s="1"/>
  <c r="AV576" i="100" s="1"/>
  <c r="AV577" i="100" s="1"/>
  <c r="AV578" i="100" s="1"/>
  <c r="AV579" i="100" s="1"/>
  <c r="AU596" i="100"/>
  <c r="AU597" i="100" s="1"/>
  <c r="AU598" i="100" s="1"/>
  <c r="AV595" i="100"/>
  <c r="AV587" i="100"/>
  <c r="AU588" i="100"/>
  <c r="AX208" i="100"/>
  <c r="X29" i="100"/>
  <c r="Y28" i="100"/>
  <c r="Z28" i="100" s="1"/>
  <c r="AA28" i="100" s="1"/>
  <c r="AB28" i="100" s="1"/>
  <c r="AC28" i="100" s="1"/>
  <c r="AD28" i="100" s="1"/>
  <c r="AE28" i="100" s="1"/>
  <c r="AF28" i="100" s="1"/>
  <c r="AG28" i="100" s="1"/>
  <c r="AG29" i="100" s="1"/>
  <c r="Y24" i="100"/>
  <c r="AC166" i="100"/>
  <c r="AB166" i="100"/>
  <c r="AA166" i="100"/>
  <c r="Z166" i="100"/>
  <c r="Y166" i="100"/>
  <c r="X166" i="100"/>
  <c r="X164" i="100" s="1"/>
  <c r="AG375" i="100"/>
  <c r="AF375" i="100"/>
  <c r="AE375" i="100"/>
  <c r="AD375" i="100"/>
  <c r="AC375" i="100"/>
  <c r="AB375" i="100"/>
  <c r="AA375" i="100"/>
  <c r="Z375" i="100"/>
  <c r="Y375" i="100"/>
  <c r="Y164" i="100" l="1"/>
  <c r="Z164" i="100" s="1"/>
  <c r="AA164" i="100" s="1"/>
  <c r="AB164" i="100" s="1"/>
  <c r="AC164" i="100" s="1"/>
  <c r="AV596" i="100"/>
  <c r="AV597" i="100" s="1"/>
  <c r="AV598" i="100" s="1"/>
  <c r="AW595" i="100"/>
  <c r="AV588" i="100"/>
  <c r="AW587" i="100"/>
  <c r="AW574" i="100"/>
  <c r="AW575" i="100" s="1"/>
  <c r="AW576" i="100" s="1"/>
  <c r="AW577" i="100" s="1"/>
  <c r="AW578" i="100" s="1"/>
  <c r="AW579" i="100" s="1"/>
  <c r="AX573" i="100"/>
  <c r="AY582" i="100"/>
  <c r="AY583" i="100" s="1"/>
  <c r="AY584" i="100" s="1"/>
  <c r="AY585" i="100" s="1"/>
  <c r="AZ581" i="100"/>
  <c r="AY208" i="100"/>
  <c r="AB29" i="100"/>
  <c r="AD29" i="100"/>
  <c r="Z29" i="100"/>
  <c r="AE29" i="100"/>
  <c r="AA29" i="100"/>
  <c r="Y29" i="100"/>
  <c r="AC29" i="100"/>
  <c r="AD166" i="100"/>
  <c r="AF29" i="100"/>
  <c r="Y25" i="100"/>
  <c r="Z24" i="100"/>
  <c r="X25" i="100"/>
  <c r="AE166" i="100"/>
  <c r="AD164" i="100" l="1"/>
  <c r="AE164" i="100" s="1"/>
  <c r="AZ582" i="100"/>
  <c r="AZ583" i="100" s="1"/>
  <c r="AZ584" i="100" s="1"/>
  <c r="AZ585" i="100" s="1"/>
  <c r="BA581" i="100"/>
  <c r="AW588" i="100"/>
  <c r="AX587" i="100"/>
  <c r="AX574" i="100"/>
  <c r="AX575" i="100" s="1"/>
  <c r="AX576" i="100" s="1"/>
  <c r="AX577" i="100" s="1"/>
  <c r="AX578" i="100" s="1"/>
  <c r="AX579" i="100" s="1"/>
  <c r="AY573" i="100"/>
  <c r="AW596" i="100"/>
  <c r="AW597" i="100" s="1"/>
  <c r="AW598" i="100" s="1"/>
  <c r="AX595" i="100"/>
  <c r="AZ208" i="100"/>
  <c r="AA24" i="100"/>
  <c r="Z25" i="100"/>
  <c r="AF166" i="100"/>
  <c r="AG166" i="100"/>
  <c r="AF164" i="100" l="1"/>
  <c r="AG164" i="100" s="1"/>
  <c r="AH164" i="100" s="1"/>
  <c r="AX596" i="100"/>
  <c r="AX597" i="100" s="1"/>
  <c r="AX598" i="100" s="1"/>
  <c r="AY595" i="100"/>
  <c r="AX588" i="100"/>
  <c r="AY587" i="100"/>
  <c r="AZ573" i="100"/>
  <c r="AY574" i="100"/>
  <c r="AY575" i="100" s="1"/>
  <c r="AY576" i="100" s="1"/>
  <c r="AY577" i="100" s="1"/>
  <c r="AY578" i="100" s="1"/>
  <c r="AY579" i="100" s="1"/>
  <c r="BA582" i="100"/>
  <c r="BA583" i="100" s="1"/>
  <c r="BA584" i="100" s="1"/>
  <c r="BA585" i="100" s="1"/>
  <c r="BB581" i="100"/>
  <c r="BA208" i="100"/>
  <c r="AB24" i="100"/>
  <c r="AA25" i="100"/>
  <c r="BA573" i="100" l="1"/>
  <c r="AZ574" i="100"/>
  <c r="AZ575" i="100" s="1"/>
  <c r="AZ576" i="100" s="1"/>
  <c r="AZ577" i="100" s="1"/>
  <c r="AZ578" i="100" s="1"/>
  <c r="AZ579" i="100" s="1"/>
  <c r="BC581" i="100"/>
  <c r="BB582" i="100"/>
  <c r="BB583" i="100" s="1"/>
  <c r="BB584" i="100" s="1"/>
  <c r="BB585" i="100" s="1"/>
  <c r="AZ587" i="100"/>
  <c r="AY588" i="100"/>
  <c r="AY596" i="100"/>
  <c r="AY597" i="100" s="1"/>
  <c r="AY598" i="100" s="1"/>
  <c r="AZ595" i="100"/>
  <c r="BB208" i="100"/>
  <c r="AC24" i="100"/>
  <c r="AB25" i="100"/>
  <c r="AZ596" i="100" l="1"/>
  <c r="AZ597" i="100" s="1"/>
  <c r="AZ598" i="100" s="1"/>
  <c r="BA595" i="100"/>
  <c r="BC582" i="100"/>
  <c r="BC583" i="100" s="1"/>
  <c r="BC584" i="100" s="1"/>
  <c r="BC585" i="100" s="1"/>
  <c r="BD581" i="100"/>
  <c r="AZ588" i="100"/>
  <c r="BA587" i="100"/>
  <c r="BA574" i="100"/>
  <c r="BA575" i="100" s="1"/>
  <c r="BA576" i="100" s="1"/>
  <c r="BA577" i="100" s="1"/>
  <c r="BA578" i="100" s="1"/>
  <c r="BA579" i="100" s="1"/>
  <c r="BB573" i="100"/>
  <c r="BC208" i="100"/>
  <c r="AC25" i="100"/>
  <c r="AD24" i="100"/>
  <c r="BA596" i="100" l="1"/>
  <c r="BA597" i="100" s="1"/>
  <c r="BA598" i="100" s="1"/>
  <c r="BB595" i="100"/>
  <c r="BB574" i="100"/>
  <c r="BB575" i="100" s="1"/>
  <c r="BB576" i="100" s="1"/>
  <c r="BB577" i="100" s="1"/>
  <c r="BB578" i="100" s="1"/>
  <c r="BB579" i="100" s="1"/>
  <c r="BC573" i="100"/>
  <c r="BE581" i="100"/>
  <c r="BD582" i="100"/>
  <c r="BD583" i="100" s="1"/>
  <c r="BD584" i="100" s="1"/>
  <c r="BD585" i="100" s="1"/>
  <c r="BB587" i="100"/>
  <c r="BA588" i="100"/>
  <c r="BD208" i="100"/>
  <c r="AE24" i="100"/>
  <c r="AD25" i="100"/>
  <c r="BE582" i="100" l="1"/>
  <c r="BE583" i="100" s="1"/>
  <c r="BE584" i="100" s="1"/>
  <c r="BE585" i="100" s="1"/>
  <c r="BF581" i="100"/>
  <c r="BD573" i="100"/>
  <c r="BC574" i="100"/>
  <c r="BC575" i="100" s="1"/>
  <c r="BC576" i="100" s="1"/>
  <c r="BC577" i="100" s="1"/>
  <c r="BC578" i="100" s="1"/>
  <c r="BC579" i="100" s="1"/>
  <c r="BB588" i="100"/>
  <c r="BC587" i="100"/>
  <c r="BB596" i="100"/>
  <c r="BB597" i="100" s="1"/>
  <c r="BB598" i="100" s="1"/>
  <c r="BC595" i="100"/>
  <c r="BE208" i="100"/>
  <c r="AF24" i="100"/>
  <c r="AE25" i="100"/>
  <c r="BD587" i="100" l="1"/>
  <c r="BC588" i="100"/>
  <c r="BG581" i="100"/>
  <c r="BF582" i="100"/>
  <c r="BF583" i="100" s="1"/>
  <c r="BF584" i="100" s="1"/>
  <c r="BF585" i="100" s="1"/>
  <c r="BC596" i="100"/>
  <c r="BC597" i="100" s="1"/>
  <c r="BC598" i="100" s="1"/>
  <c r="BD595" i="100"/>
  <c r="BD574" i="100"/>
  <c r="BD575" i="100" s="1"/>
  <c r="BD576" i="100" s="1"/>
  <c r="BD577" i="100" s="1"/>
  <c r="BD578" i="100" s="1"/>
  <c r="BD579" i="100" s="1"/>
  <c r="BE573" i="100"/>
  <c r="BF208" i="100"/>
  <c r="AG24" i="100"/>
  <c r="AG25" i="100" s="1"/>
  <c r="AF25" i="100"/>
  <c r="BE574" i="100" l="1"/>
  <c r="BE575" i="100" s="1"/>
  <c r="BE576" i="100" s="1"/>
  <c r="BE577" i="100" s="1"/>
  <c r="BE578" i="100" s="1"/>
  <c r="BE579" i="100" s="1"/>
  <c r="BF573" i="100"/>
  <c r="BG582" i="100"/>
  <c r="BG583" i="100" s="1"/>
  <c r="BG584" i="100" s="1"/>
  <c r="BG585" i="100" s="1"/>
  <c r="BH581" i="100"/>
  <c r="BD596" i="100"/>
  <c r="BD597" i="100" s="1"/>
  <c r="BD598" i="100" s="1"/>
  <c r="BE595" i="100"/>
  <c r="BE587" i="100"/>
  <c r="BD588" i="100"/>
  <c r="BG208" i="100"/>
  <c r="AG446" i="100"/>
  <c r="AF446" i="100"/>
  <c r="AE446" i="100"/>
  <c r="AD446" i="100"/>
  <c r="AC446" i="100"/>
  <c r="AB446" i="100"/>
  <c r="AA446" i="100"/>
  <c r="Z446" i="100"/>
  <c r="Y446" i="100"/>
  <c r="X446" i="100"/>
  <c r="W446" i="100"/>
  <c r="AG460" i="100"/>
  <c r="AF460" i="100"/>
  <c r="AE460" i="100"/>
  <c r="AD460" i="100"/>
  <c r="AC460" i="100"/>
  <c r="AB460" i="100"/>
  <c r="AA460" i="100"/>
  <c r="Z460" i="100"/>
  <c r="Y460" i="100"/>
  <c r="X460" i="100"/>
  <c r="AH488" i="100"/>
  <c r="AG488" i="100"/>
  <c r="AF488" i="100"/>
  <c r="AE488" i="100"/>
  <c r="AD488" i="100"/>
  <c r="AC488" i="100"/>
  <c r="AB488" i="100"/>
  <c r="AA488" i="100"/>
  <c r="Z488" i="100"/>
  <c r="Y488" i="100"/>
  <c r="X488" i="100"/>
  <c r="W488" i="100"/>
  <c r="AI487" i="100"/>
  <c r="AJ487" i="100" s="1"/>
  <c r="AK487" i="100" s="1"/>
  <c r="AL487" i="100" s="1"/>
  <c r="AM487" i="100" s="1"/>
  <c r="AN487" i="100" s="1"/>
  <c r="AO487" i="100" s="1"/>
  <c r="AP487" i="100" s="1"/>
  <c r="AQ487" i="100" s="1"/>
  <c r="AR487" i="100" s="1"/>
  <c r="AS487" i="100" s="1"/>
  <c r="AT487" i="100" s="1"/>
  <c r="AU487" i="100" s="1"/>
  <c r="AV487" i="100" s="1"/>
  <c r="AW487" i="100" s="1"/>
  <c r="AX487" i="100" s="1"/>
  <c r="AY487" i="100" s="1"/>
  <c r="AZ487" i="100" s="1"/>
  <c r="BA487" i="100" s="1"/>
  <c r="BB487" i="100" s="1"/>
  <c r="BC487" i="100" s="1"/>
  <c r="BD487" i="100" s="1"/>
  <c r="BE487" i="100" s="1"/>
  <c r="BF487" i="100" s="1"/>
  <c r="BG487" i="100" s="1"/>
  <c r="BH487" i="100" s="1"/>
  <c r="BI487" i="100" s="1"/>
  <c r="BJ487" i="100" s="1"/>
  <c r="BK487" i="100" s="1"/>
  <c r="BL487" i="100" s="1"/>
  <c r="BM487" i="100" s="1"/>
  <c r="BN487" i="100" s="1"/>
  <c r="AG143" i="100"/>
  <c r="AH143" i="100" s="1"/>
  <c r="AI143" i="100" s="1"/>
  <c r="AJ143" i="100" s="1"/>
  <c r="AK143" i="100" s="1"/>
  <c r="AL143" i="100" s="1"/>
  <c r="AM143" i="100" s="1"/>
  <c r="AN143" i="100" s="1"/>
  <c r="AO143" i="100" s="1"/>
  <c r="AP143" i="100" s="1"/>
  <c r="AQ143" i="100" s="1"/>
  <c r="AR143" i="100" s="1"/>
  <c r="AS143" i="100" s="1"/>
  <c r="AT143" i="100" s="1"/>
  <c r="AU143" i="100" s="1"/>
  <c r="AV143" i="100" s="1"/>
  <c r="AW143" i="100" s="1"/>
  <c r="AX143" i="100" s="1"/>
  <c r="AY143" i="100" s="1"/>
  <c r="AZ143" i="100" s="1"/>
  <c r="BA143" i="100" s="1"/>
  <c r="BB143" i="100" s="1"/>
  <c r="BC143" i="100" s="1"/>
  <c r="BD143" i="100" s="1"/>
  <c r="BE143" i="100" s="1"/>
  <c r="BF143" i="100" s="1"/>
  <c r="BG143" i="100" s="1"/>
  <c r="BH143" i="100" s="1"/>
  <c r="BI143" i="100" s="1"/>
  <c r="BJ143" i="100" s="1"/>
  <c r="BK143" i="100" s="1"/>
  <c r="BL143" i="100" s="1"/>
  <c r="BM143" i="100" s="1"/>
  <c r="BN143" i="100" s="1"/>
  <c r="AF143" i="100"/>
  <c r="AE143" i="100"/>
  <c r="AD143" i="100"/>
  <c r="AC143" i="100"/>
  <c r="AB143" i="100"/>
  <c r="AA143" i="100"/>
  <c r="Z143" i="100"/>
  <c r="Y143" i="100"/>
  <c r="X143" i="100"/>
  <c r="AI102" i="100"/>
  <c r="AJ102" i="100" s="1"/>
  <c r="AK102" i="100" s="1"/>
  <c r="AL102" i="100" s="1"/>
  <c r="AM102" i="100" s="1"/>
  <c r="AN102" i="100" s="1"/>
  <c r="AO102" i="100" s="1"/>
  <c r="AP102" i="100" s="1"/>
  <c r="AQ102" i="100" s="1"/>
  <c r="AR102" i="100" s="1"/>
  <c r="AS102" i="100" s="1"/>
  <c r="AT102" i="100" s="1"/>
  <c r="AU102" i="100" s="1"/>
  <c r="AV102" i="100" s="1"/>
  <c r="AW102" i="100" s="1"/>
  <c r="AX102" i="100" s="1"/>
  <c r="AY102" i="100" s="1"/>
  <c r="AZ102" i="100" s="1"/>
  <c r="BA102" i="100" s="1"/>
  <c r="BB102" i="100" s="1"/>
  <c r="BC102" i="100" s="1"/>
  <c r="BD102" i="100" s="1"/>
  <c r="BE102" i="100" s="1"/>
  <c r="BF102" i="100" s="1"/>
  <c r="BG102" i="100" s="1"/>
  <c r="BH102" i="100" s="1"/>
  <c r="BI102" i="100" s="1"/>
  <c r="BJ102" i="100" s="1"/>
  <c r="BK102" i="100" s="1"/>
  <c r="BL102" i="100" s="1"/>
  <c r="BM102" i="100" s="1"/>
  <c r="BN102" i="100" s="1"/>
  <c r="V102" i="100"/>
  <c r="W102" i="100" s="1"/>
  <c r="X102" i="100" s="1"/>
  <c r="O109" i="100"/>
  <c r="M118" i="100"/>
  <c r="N118" i="100" s="1"/>
  <c r="O118" i="100" s="1"/>
  <c r="P118" i="100" s="1"/>
  <c r="Q118" i="100" s="1"/>
  <c r="R118" i="100" s="1"/>
  <c r="S118" i="100" s="1"/>
  <c r="T113" i="100"/>
  <c r="T112" i="100"/>
  <c r="O108" i="100"/>
  <c r="M116" i="100"/>
  <c r="N116" i="100" s="1"/>
  <c r="O116" i="100" s="1"/>
  <c r="P116" i="100" s="1"/>
  <c r="Q116" i="100" s="1"/>
  <c r="R116" i="100" s="1"/>
  <c r="S116" i="100" s="1"/>
  <c r="BH582" i="100" l="1"/>
  <c r="BH583" i="100" s="1"/>
  <c r="BH584" i="100" s="1"/>
  <c r="BH585" i="100" s="1"/>
  <c r="BI581" i="100"/>
  <c r="BE588" i="100"/>
  <c r="BF587" i="100"/>
  <c r="BE596" i="100"/>
  <c r="BE597" i="100" s="1"/>
  <c r="BE598" i="100" s="1"/>
  <c r="BF595" i="100"/>
  <c r="BF574" i="100"/>
  <c r="BF575" i="100" s="1"/>
  <c r="BF576" i="100" s="1"/>
  <c r="BF577" i="100" s="1"/>
  <c r="BF578" i="100" s="1"/>
  <c r="BF579" i="100" s="1"/>
  <c r="BG573" i="100"/>
  <c r="BH208" i="100"/>
  <c r="O101" i="100"/>
  <c r="P101" i="100" s="1"/>
  <c r="Y102" i="100"/>
  <c r="Z102" i="100" s="1"/>
  <c r="AA102" i="100" s="1"/>
  <c r="AB102" i="100" s="1"/>
  <c r="AC102" i="100" s="1"/>
  <c r="AD102" i="100" s="1"/>
  <c r="AE102" i="100" s="1"/>
  <c r="AF102" i="100" s="1"/>
  <c r="AG102" i="100" s="1"/>
  <c r="Q444" i="100"/>
  <c r="R444" i="100" s="1"/>
  <c r="S477" i="100"/>
  <c r="S551" i="100" s="1"/>
  <c r="X49" i="100"/>
  <c r="V70" i="104"/>
  <c r="Z49" i="100"/>
  <c r="X70" i="104"/>
  <c r="T70" i="104"/>
  <c r="Q70" i="104"/>
  <c r="U49" i="100"/>
  <c r="S70" i="104"/>
  <c r="P70" i="104"/>
  <c r="B1" i="50"/>
  <c r="D7" i="107"/>
  <c r="J16" i="107" s="1"/>
  <c r="B7" i="51"/>
  <c r="B8" i="51" s="1"/>
  <c r="B9" i="51" s="1"/>
  <c r="B10" i="51" s="1"/>
  <c r="B11" i="51" s="1"/>
  <c r="B12" i="51" s="1"/>
  <c r="G13" i="51"/>
  <c r="H13" i="51"/>
  <c r="G19" i="51"/>
  <c r="H19" i="51"/>
  <c r="G22" i="51"/>
  <c r="H22" i="51"/>
  <c r="D25" i="51"/>
  <c r="E25" i="51"/>
  <c r="D26" i="51"/>
  <c r="E26" i="51"/>
  <c r="G26" i="51"/>
  <c r="H26" i="51"/>
  <c r="D27" i="51"/>
  <c r="E27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V8" i="100"/>
  <c r="W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M9" i="100"/>
  <c r="M65" i="100" s="1"/>
  <c r="R9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AK13" i="100"/>
  <c r="AL13" i="100"/>
  <c r="AM13" i="100"/>
  <c r="AN13" i="100"/>
  <c r="AO13" i="100"/>
  <c r="AP13" i="100"/>
  <c r="AQ13" i="100"/>
  <c r="AR13" i="100"/>
  <c r="AS13" i="100"/>
  <c r="AT13" i="100"/>
  <c r="AU13" i="100"/>
  <c r="AV13" i="100"/>
  <c r="AW13" i="100"/>
  <c r="AX13" i="100"/>
  <c r="AY13" i="100"/>
  <c r="AZ13" i="100"/>
  <c r="BA13" i="100"/>
  <c r="BB13" i="100"/>
  <c r="BC13" i="100"/>
  <c r="BD13" i="100"/>
  <c r="BE13" i="100"/>
  <c r="BF13" i="100"/>
  <c r="BG13" i="100"/>
  <c r="BH13" i="100"/>
  <c r="BI13" i="100"/>
  <c r="BJ13" i="100"/>
  <c r="M14" i="100"/>
  <c r="N14" i="100" s="1"/>
  <c r="R14" i="100"/>
  <c r="L16" i="100"/>
  <c r="Q16" i="100"/>
  <c r="V16" i="100"/>
  <c r="L23" i="100"/>
  <c r="Q23" i="100"/>
  <c r="V23" i="100"/>
  <c r="AI25" i="100"/>
  <c r="AJ25" i="100" s="1"/>
  <c r="AK25" i="100" s="1"/>
  <c r="AL25" i="100" s="1"/>
  <c r="AM25" i="100" s="1"/>
  <c r="AN25" i="100" s="1"/>
  <c r="AO25" i="100" s="1"/>
  <c r="AP25" i="100" s="1"/>
  <c r="AQ25" i="100" s="1"/>
  <c r="AR25" i="100" s="1"/>
  <c r="AS25" i="100" s="1"/>
  <c r="AT25" i="100" s="1"/>
  <c r="AU25" i="100" s="1"/>
  <c r="AV25" i="100" s="1"/>
  <c r="AW25" i="100" s="1"/>
  <c r="AX25" i="100" s="1"/>
  <c r="AY25" i="100" s="1"/>
  <c r="AZ25" i="100" s="1"/>
  <c r="BA25" i="100" s="1"/>
  <c r="BB25" i="100" s="1"/>
  <c r="BC25" i="100" s="1"/>
  <c r="BD25" i="100" s="1"/>
  <c r="BE25" i="100" s="1"/>
  <c r="BF25" i="100" s="1"/>
  <c r="BG25" i="100" s="1"/>
  <c r="BH25" i="100" s="1"/>
  <c r="BI25" i="100" s="1"/>
  <c r="BJ25" i="100" s="1"/>
  <c r="BK25" i="100" s="1"/>
  <c r="BL25" i="100" s="1"/>
  <c r="BM25" i="100" s="1"/>
  <c r="BN25" i="100" s="1"/>
  <c r="W29" i="100"/>
  <c r="AI29" i="100"/>
  <c r="AJ29" i="100" s="1"/>
  <c r="AK29" i="100" s="1"/>
  <c r="AL29" i="100" s="1"/>
  <c r="AM29" i="100" s="1"/>
  <c r="AN29" i="100" s="1"/>
  <c r="AO29" i="100" s="1"/>
  <c r="AP29" i="100" s="1"/>
  <c r="AQ29" i="100" s="1"/>
  <c r="AR29" i="100" s="1"/>
  <c r="AS29" i="100" s="1"/>
  <c r="AT29" i="100" s="1"/>
  <c r="AU29" i="100" s="1"/>
  <c r="AV29" i="100" s="1"/>
  <c r="AW29" i="100" s="1"/>
  <c r="AX29" i="100" s="1"/>
  <c r="AY29" i="100" s="1"/>
  <c r="AZ29" i="100" s="1"/>
  <c r="BA29" i="100" s="1"/>
  <c r="BB29" i="100" s="1"/>
  <c r="BC29" i="100" s="1"/>
  <c r="BD29" i="100" s="1"/>
  <c r="BE29" i="100" s="1"/>
  <c r="BF29" i="100" s="1"/>
  <c r="BG29" i="100" s="1"/>
  <c r="BH29" i="100" s="1"/>
  <c r="BI29" i="100" s="1"/>
  <c r="BJ29" i="100" s="1"/>
  <c r="BK29" i="100" s="1"/>
  <c r="BL29" i="100" s="1"/>
  <c r="BM29" i="100" s="1"/>
  <c r="BN29" i="100" s="1"/>
  <c r="Q35" i="100"/>
  <c r="D57" i="100" a="1"/>
  <c r="D58" i="100" s="1"/>
  <c r="N72" i="100"/>
  <c r="O72" i="100"/>
  <c r="Q72" i="100"/>
  <c r="R72" i="100"/>
  <c r="S72" i="100"/>
  <c r="T72" i="100"/>
  <c r="U72" i="100"/>
  <c r="V72" i="100"/>
  <c r="D64" i="100" a="1"/>
  <c r="D66" i="100" s="1"/>
  <c r="AH142" i="100"/>
  <c r="AI142" i="100" s="1"/>
  <c r="AJ142" i="100" s="1"/>
  <c r="X144" i="100"/>
  <c r="Y144" i="100"/>
  <c r="Z144" i="100"/>
  <c r="AA144" i="100"/>
  <c r="AB144" i="100"/>
  <c r="AC144" i="100"/>
  <c r="AD144" i="100"/>
  <c r="AE144" i="100"/>
  <c r="AF144" i="100"/>
  <c r="AG144" i="100"/>
  <c r="L176" i="100"/>
  <c r="L156" i="100"/>
  <c r="L155" i="100" s="1"/>
  <c r="M159" i="100"/>
  <c r="N159" i="100" s="1"/>
  <c r="O159" i="100" s="1"/>
  <c r="AI163" i="100"/>
  <c r="AJ163" i="100" s="1"/>
  <c r="AK163" i="100" s="1"/>
  <c r="AL163" i="100" s="1"/>
  <c r="AM163" i="100" s="1"/>
  <c r="AN163" i="100" s="1"/>
  <c r="AO163" i="100" s="1"/>
  <c r="AP163" i="100" s="1"/>
  <c r="AQ163" i="100" s="1"/>
  <c r="AR163" i="100" s="1"/>
  <c r="AS163" i="100" s="1"/>
  <c r="AT163" i="100" s="1"/>
  <c r="AU163" i="100" s="1"/>
  <c r="AV163" i="100" s="1"/>
  <c r="AW163" i="100" s="1"/>
  <c r="AX163" i="100" s="1"/>
  <c r="AY163" i="100" s="1"/>
  <c r="AZ163" i="100" s="1"/>
  <c r="BA163" i="100" s="1"/>
  <c r="BB163" i="100" s="1"/>
  <c r="BC163" i="100" s="1"/>
  <c r="BD163" i="100" s="1"/>
  <c r="BE163" i="100" s="1"/>
  <c r="BF163" i="100" s="1"/>
  <c r="BG163" i="100" s="1"/>
  <c r="BH163" i="100" s="1"/>
  <c r="BI163" i="100" s="1"/>
  <c r="BJ163" i="100" s="1"/>
  <c r="BK163" i="100" s="1"/>
  <c r="BL163" i="100" s="1"/>
  <c r="BM163" i="100" s="1"/>
  <c r="BN163" i="100" s="1"/>
  <c r="AI166" i="100"/>
  <c r="L169" i="100"/>
  <c r="M169" i="100"/>
  <c r="N169" i="100"/>
  <c r="O169" i="100"/>
  <c r="P169" i="100"/>
  <c r="Q169" i="100"/>
  <c r="X192" i="100"/>
  <c r="X195" i="100" s="1"/>
  <c r="Q195" i="100"/>
  <c r="R195" i="100"/>
  <c r="S195" i="100"/>
  <c r="T195" i="100"/>
  <c r="U195" i="100"/>
  <c r="V195" i="100"/>
  <c r="W195" i="100"/>
  <c r="AH199" i="100"/>
  <c r="AI199" i="100" s="1"/>
  <c r="AI202" i="100" s="1"/>
  <c r="R202" i="100"/>
  <c r="S202" i="100"/>
  <c r="T202" i="100"/>
  <c r="U202" i="100"/>
  <c r="V202" i="100"/>
  <c r="W202" i="100"/>
  <c r="X202" i="100"/>
  <c r="Y202" i="100"/>
  <c r="Z202" i="100"/>
  <c r="AA202" i="100"/>
  <c r="AB202" i="100"/>
  <c r="AC202" i="100"/>
  <c r="AD202" i="100"/>
  <c r="AE202" i="100"/>
  <c r="AF202" i="100"/>
  <c r="AG202" i="100"/>
  <c r="S221" i="100"/>
  <c r="R221" i="100" s="1"/>
  <c r="Q221" i="100" s="1"/>
  <c r="U221" i="100"/>
  <c r="V221" i="100" s="1"/>
  <c r="W221" i="100" s="1"/>
  <c r="X221" i="100" s="1"/>
  <c r="Y221" i="100" s="1"/>
  <c r="Z221" i="100" s="1"/>
  <c r="AA221" i="100" s="1"/>
  <c r="AB221" i="100" s="1"/>
  <c r="AC221" i="100" s="1"/>
  <c r="AD221" i="100" s="1"/>
  <c r="AE221" i="100" s="1"/>
  <c r="AF221" i="100" s="1"/>
  <c r="AG221" i="100" s="1"/>
  <c r="AH221" i="100" s="1"/>
  <c r="AI221" i="100" s="1"/>
  <c r="AJ221" i="100" s="1"/>
  <c r="AK221" i="100" s="1"/>
  <c r="AL221" i="100" s="1"/>
  <c r="AM221" i="100" s="1"/>
  <c r="AN221" i="100" s="1"/>
  <c r="AO221" i="100" s="1"/>
  <c r="AP221" i="100" s="1"/>
  <c r="AQ221" i="100" s="1"/>
  <c r="AR221" i="100" s="1"/>
  <c r="AS221" i="100" s="1"/>
  <c r="AT221" i="100" s="1"/>
  <c r="AU221" i="100" s="1"/>
  <c r="AV221" i="100" s="1"/>
  <c r="AW221" i="100" s="1"/>
  <c r="AX221" i="100" s="1"/>
  <c r="AY221" i="100" s="1"/>
  <c r="AZ221" i="100" s="1"/>
  <c r="BA221" i="100" s="1"/>
  <c r="BB221" i="100" s="1"/>
  <c r="BC221" i="100" s="1"/>
  <c r="BD221" i="100" s="1"/>
  <c r="BE221" i="100" s="1"/>
  <c r="BF221" i="100" s="1"/>
  <c r="BG221" i="100" s="1"/>
  <c r="BH221" i="100" s="1"/>
  <c r="BI221" i="100" s="1"/>
  <c r="BJ221" i="100" s="1"/>
  <c r="BK221" i="100" s="1"/>
  <c r="BL221" i="100" s="1"/>
  <c r="BM221" i="100" s="1"/>
  <c r="BN221" i="100" s="1"/>
  <c r="R240" i="100"/>
  <c r="S240" i="100" s="1"/>
  <c r="T240" i="100" s="1"/>
  <c r="U240" i="100" s="1"/>
  <c r="V240" i="100" s="1"/>
  <c r="W240" i="100" s="1"/>
  <c r="X240" i="100" s="1"/>
  <c r="Y240" i="100" s="1"/>
  <c r="Z240" i="100" s="1"/>
  <c r="AA240" i="100" s="1"/>
  <c r="AB240" i="100" s="1"/>
  <c r="AC240" i="100" s="1"/>
  <c r="AD240" i="100" s="1"/>
  <c r="AE240" i="100" s="1"/>
  <c r="AF240" i="100" s="1"/>
  <c r="Q251" i="100"/>
  <c r="BR251" i="100"/>
  <c r="S361" i="100"/>
  <c r="T361" i="100" s="1"/>
  <c r="R362" i="100"/>
  <c r="AI375" i="100"/>
  <c r="AJ375" i="100" s="1"/>
  <c r="AK375" i="100" s="1"/>
  <c r="AL375" i="100" s="1"/>
  <c r="AM375" i="100" s="1"/>
  <c r="AN375" i="100" s="1"/>
  <c r="AO375" i="100" s="1"/>
  <c r="AP375" i="100" s="1"/>
  <c r="AQ375" i="100" s="1"/>
  <c r="AR375" i="100" s="1"/>
  <c r="AS375" i="100" s="1"/>
  <c r="AT375" i="100" s="1"/>
  <c r="AU375" i="100" s="1"/>
  <c r="AV375" i="100" s="1"/>
  <c r="AW375" i="100" s="1"/>
  <c r="AX375" i="100" s="1"/>
  <c r="AY375" i="100" s="1"/>
  <c r="AZ375" i="100" s="1"/>
  <c r="BA375" i="100" s="1"/>
  <c r="BB375" i="100" s="1"/>
  <c r="BC375" i="100" s="1"/>
  <c r="BD375" i="100" s="1"/>
  <c r="BE375" i="100" s="1"/>
  <c r="BF375" i="100" s="1"/>
  <c r="BG375" i="100" s="1"/>
  <c r="BH375" i="100" s="1"/>
  <c r="BI375" i="100" s="1"/>
  <c r="BJ375" i="100" s="1"/>
  <c r="BK375" i="100" s="1"/>
  <c r="BL375" i="100" s="1"/>
  <c r="BM375" i="100" s="1"/>
  <c r="BN375" i="100" s="1"/>
  <c r="R380" i="100"/>
  <c r="S380" i="100" s="1"/>
  <c r="T380" i="100" s="1"/>
  <c r="U380" i="100" s="1"/>
  <c r="V380" i="100" s="1"/>
  <c r="W380" i="100" s="1"/>
  <c r="X380" i="100" s="1"/>
  <c r="Y380" i="100" s="1"/>
  <c r="Z380" i="100" s="1"/>
  <c r="AA380" i="100" s="1"/>
  <c r="AB380" i="100" s="1"/>
  <c r="AC380" i="100" s="1"/>
  <c r="AD380" i="100" s="1"/>
  <c r="AE380" i="100" s="1"/>
  <c r="AF380" i="100" s="1"/>
  <c r="AG380" i="100" s="1"/>
  <c r="AH380" i="100" s="1"/>
  <c r="AI380" i="100" s="1"/>
  <c r="AH422" i="100"/>
  <c r="AI422" i="100" s="1"/>
  <c r="AJ422" i="100" s="1"/>
  <c r="AK422" i="100" s="1"/>
  <c r="AL422" i="100" s="1"/>
  <c r="AM422" i="100" s="1"/>
  <c r="AN422" i="100" s="1"/>
  <c r="AO422" i="100" s="1"/>
  <c r="AP422" i="100" s="1"/>
  <c r="AQ422" i="100" s="1"/>
  <c r="AR422" i="100" s="1"/>
  <c r="AS422" i="100" s="1"/>
  <c r="AT422" i="100" s="1"/>
  <c r="AU422" i="100" s="1"/>
  <c r="AV422" i="100" s="1"/>
  <c r="AW422" i="100" s="1"/>
  <c r="AX422" i="100" s="1"/>
  <c r="AY422" i="100" s="1"/>
  <c r="AZ422" i="100" s="1"/>
  <c r="BA422" i="100" s="1"/>
  <c r="BB422" i="100" s="1"/>
  <c r="BC422" i="100" s="1"/>
  <c r="BD422" i="100" s="1"/>
  <c r="BE422" i="100" s="1"/>
  <c r="BF422" i="100" s="1"/>
  <c r="BG422" i="100" s="1"/>
  <c r="BH422" i="100" s="1"/>
  <c r="BI422" i="100" s="1"/>
  <c r="BJ422" i="100" s="1"/>
  <c r="BK422" i="100" s="1"/>
  <c r="BL422" i="100" s="1"/>
  <c r="BM422" i="100" s="1"/>
  <c r="BN422" i="100" s="1"/>
  <c r="Q431" i="100"/>
  <c r="R431" i="100" s="1"/>
  <c r="S431" i="100" s="1"/>
  <c r="Q432" i="100"/>
  <c r="R432" i="100" s="1"/>
  <c r="S432" i="100" s="1"/>
  <c r="T432" i="100" s="1"/>
  <c r="U432" i="100" s="1"/>
  <c r="V432" i="100" s="1"/>
  <c r="AI446" i="100"/>
  <c r="AJ446" i="100" s="1"/>
  <c r="AK446" i="100" s="1"/>
  <c r="AL446" i="100" s="1"/>
  <c r="AM446" i="100" s="1"/>
  <c r="AN446" i="100" s="1"/>
  <c r="AO446" i="100" s="1"/>
  <c r="AP446" i="100" s="1"/>
  <c r="AQ446" i="100" s="1"/>
  <c r="AR446" i="100" s="1"/>
  <c r="AS446" i="100" s="1"/>
  <c r="AT446" i="100" s="1"/>
  <c r="AU446" i="100" s="1"/>
  <c r="AV446" i="100" s="1"/>
  <c r="AW446" i="100" s="1"/>
  <c r="AX446" i="100" s="1"/>
  <c r="AY446" i="100" s="1"/>
  <c r="AZ446" i="100" s="1"/>
  <c r="BA446" i="100" s="1"/>
  <c r="BB446" i="100" s="1"/>
  <c r="BC446" i="100" s="1"/>
  <c r="BD446" i="100" s="1"/>
  <c r="BE446" i="100" s="1"/>
  <c r="BF446" i="100" s="1"/>
  <c r="BG446" i="100" s="1"/>
  <c r="BH446" i="100" s="1"/>
  <c r="BI446" i="100" s="1"/>
  <c r="BJ446" i="100" s="1"/>
  <c r="BK446" i="100" s="1"/>
  <c r="BL446" i="100" s="1"/>
  <c r="BM446" i="100" s="1"/>
  <c r="BN446" i="100" s="1"/>
  <c r="AI460" i="100"/>
  <c r="AJ460" i="100" s="1"/>
  <c r="AK460" i="100" s="1"/>
  <c r="AL460" i="100" s="1"/>
  <c r="AM460" i="100" s="1"/>
  <c r="AN460" i="100" s="1"/>
  <c r="AO460" i="100" s="1"/>
  <c r="AP460" i="100" s="1"/>
  <c r="AQ460" i="100" s="1"/>
  <c r="AR460" i="100" s="1"/>
  <c r="AS460" i="100" s="1"/>
  <c r="AT460" i="100" s="1"/>
  <c r="AU460" i="100" s="1"/>
  <c r="AV460" i="100" s="1"/>
  <c r="AW460" i="100" s="1"/>
  <c r="AX460" i="100" s="1"/>
  <c r="AY460" i="100" s="1"/>
  <c r="AZ460" i="100" s="1"/>
  <c r="BA460" i="100" s="1"/>
  <c r="BB460" i="100" s="1"/>
  <c r="BC460" i="100" s="1"/>
  <c r="BD460" i="100" s="1"/>
  <c r="BE460" i="100" s="1"/>
  <c r="BF460" i="100" s="1"/>
  <c r="BG460" i="100" s="1"/>
  <c r="BH460" i="100" s="1"/>
  <c r="BI460" i="100" s="1"/>
  <c r="BJ460" i="100" s="1"/>
  <c r="BK460" i="100" s="1"/>
  <c r="BL460" i="100" s="1"/>
  <c r="BM460" i="100" s="1"/>
  <c r="BN460" i="100" s="1"/>
  <c r="AH463" i="100"/>
  <c r="AH464" i="100" s="1"/>
  <c r="R464" i="100"/>
  <c r="R472" i="100" s="1"/>
  <c r="R480" i="100" s="1"/>
  <c r="R554" i="100" s="1"/>
  <c r="S464" i="100"/>
  <c r="S472" i="100" s="1"/>
  <c r="T464" i="100"/>
  <c r="T472" i="100" s="1"/>
  <c r="U464" i="100"/>
  <c r="U472" i="100" s="1"/>
  <c r="V464" i="100"/>
  <c r="V472" i="100" s="1"/>
  <c r="W464" i="100"/>
  <c r="W472" i="100" s="1"/>
  <c r="X464" i="100"/>
  <c r="X472" i="100" s="1"/>
  <c r="Y464" i="100"/>
  <c r="Y472" i="100" s="1"/>
  <c r="Z464" i="100"/>
  <c r="Z472" i="100" s="1"/>
  <c r="AA464" i="100"/>
  <c r="AA472" i="100" s="1"/>
  <c r="AB464" i="100"/>
  <c r="AC464" i="100"/>
  <c r="AD464" i="100"/>
  <c r="AE464" i="100"/>
  <c r="AF464" i="100"/>
  <c r="AG464" i="100"/>
  <c r="Q476" i="100"/>
  <c r="R467" i="100"/>
  <c r="R476" i="100" s="1"/>
  <c r="R550" i="100" s="1"/>
  <c r="S467" i="100"/>
  <c r="T467" i="100"/>
  <c r="U467" i="100"/>
  <c r="V467" i="100"/>
  <c r="W467" i="100"/>
  <c r="X467" i="100"/>
  <c r="Y467" i="100"/>
  <c r="Z467" i="100"/>
  <c r="AA467" i="100"/>
  <c r="AB468" i="100"/>
  <c r="AC468" i="100" s="1"/>
  <c r="AD468" i="100" s="1"/>
  <c r="AB469" i="100"/>
  <c r="AB470" i="100"/>
  <c r="R471" i="100"/>
  <c r="R479" i="100" s="1"/>
  <c r="R553" i="100" s="1"/>
  <c r="S471" i="100"/>
  <c r="T471" i="100"/>
  <c r="U471" i="100"/>
  <c r="V471" i="100"/>
  <c r="W471" i="100"/>
  <c r="X471" i="100"/>
  <c r="Y471" i="100"/>
  <c r="Z471" i="100"/>
  <c r="AA471" i="100"/>
  <c r="P477" i="100"/>
  <c r="Q477" i="100"/>
  <c r="P478" i="100"/>
  <c r="Q478" i="100"/>
  <c r="P479" i="100"/>
  <c r="Q479" i="100"/>
  <c r="P480" i="100"/>
  <c r="Q480" i="100"/>
  <c r="U486" i="100"/>
  <c r="S488" i="100"/>
  <c r="T488" i="100"/>
  <c r="AI488" i="100"/>
  <c r="AJ488" i="100" s="1"/>
  <c r="AK488" i="100" s="1"/>
  <c r="AL488" i="100" s="1"/>
  <c r="AM488" i="100" s="1"/>
  <c r="AN488" i="100" s="1"/>
  <c r="AO488" i="100" s="1"/>
  <c r="AP488" i="100" s="1"/>
  <c r="AQ488" i="100" s="1"/>
  <c r="AR488" i="100" s="1"/>
  <c r="AS488" i="100" s="1"/>
  <c r="AT488" i="100" s="1"/>
  <c r="AU488" i="100" s="1"/>
  <c r="AV488" i="100" s="1"/>
  <c r="AW488" i="100" s="1"/>
  <c r="AX488" i="100" s="1"/>
  <c r="AY488" i="100" s="1"/>
  <c r="AZ488" i="100" s="1"/>
  <c r="BA488" i="100" s="1"/>
  <c r="BB488" i="100" s="1"/>
  <c r="BC488" i="100" s="1"/>
  <c r="BD488" i="100" s="1"/>
  <c r="BE488" i="100" s="1"/>
  <c r="BF488" i="100" s="1"/>
  <c r="BG488" i="100" s="1"/>
  <c r="BH488" i="100" s="1"/>
  <c r="BI488" i="100" s="1"/>
  <c r="BJ488" i="100" s="1"/>
  <c r="BK488" i="100" s="1"/>
  <c r="BL488" i="100" s="1"/>
  <c r="BM488" i="100" s="1"/>
  <c r="BN488" i="100" s="1"/>
  <c r="E533" i="100"/>
  <c r="M270" i="100"/>
  <c r="Q270" i="100"/>
  <c r="V350" i="100"/>
  <c r="G13" i="104" a="1"/>
  <c r="G14" i="104" s="1"/>
  <c r="O70" i="104"/>
  <c r="C1" i="48"/>
  <c r="B5" i="48"/>
  <c r="B6" i="48"/>
  <c r="B10" i="48"/>
  <c r="B11" i="48"/>
  <c r="N70" i="104"/>
  <c r="P476" i="100"/>
  <c r="R477" i="100"/>
  <c r="R551" i="100" s="1"/>
  <c r="R478" i="100"/>
  <c r="R552" i="100" s="1"/>
  <c r="T350" i="100"/>
  <c r="W444" i="100"/>
  <c r="X349" i="100"/>
  <c r="AH449" i="100"/>
  <c r="J500" i="100" l="1" a="1"/>
  <c r="J507" i="100" s="1"/>
  <c r="AJ166" i="100"/>
  <c r="AK166" i="100" s="1"/>
  <c r="AL166" i="100" s="1"/>
  <c r="AM166" i="100" s="1"/>
  <c r="AN166" i="100" s="1"/>
  <c r="AO166" i="100" s="1"/>
  <c r="AP166" i="100" s="1"/>
  <c r="AQ166" i="100" s="1"/>
  <c r="AR166" i="100" s="1"/>
  <c r="AS166" i="100" s="1"/>
  <c r="AT166" i="100" s="1"/>
  <c r="AU166" i="100" s="1"/>
  <c r="AV166" i="100" s="1"/>
  <c r="AW166" i="100" s="1"/>
  <c r="AX166" i="100" s="1"/>
  <c r="AY166" i="100" s="1"/>
  <c r="AZ166" i="100" s="1"/>
  <c r="BA166" i="100" s="1"/>
  <c r="BB166" i="100" s="1"/>
  <c r="BC166" i="100" s="1"/>
  <c r="BD166" i="100" s="1"/>
  <c r="BE166" i="100" s="1"/>
  <c r="BF166" i="100" s="1"/>
  <c r="BG166" i="100" s="1"/>
  <c r="BH166" i="100" s="1"/>
  <c r="BI166" i="100" s="1"/>
  <c r="BJ166" i="100" s="1"/>
  <c r="BK166" i="100" s="1"/>
  <c r="BL166" i="100" s="1"/>
  <c r="BM166" i="100" s="1"/>
  <c r="BN166" i="100" s="1"/>
  <c r="AI164" i="100"/>
  <c r="C92" i="164" a="1"/>
  <c r="E573" i="100" a="1"/>
  <c r="R158" i="100"/>
  <c r="N158" i="100"/>
  <c r="T158" i="100"/>
  <c r="P158" i="100"/>
  <c r="U270" i="100"/>
  <c r="U350" i="100"/>
  <c r="S331" i="100"/>
  <c r="S511" i="100" s="1"/>
  <c r="S158" i="100"/>
  <c r="O158" i="100"/>
  <c r="S270" i="100"/>
  <c r="S350" i="100"/>
  <c r="V331" i="100"/>
  <c r="V511" i="100" s="1"/>
  <c r="V158" i="100"/>
  <c r="W158" i="100"/>
  <c r="R270" i="100"/>
  <c r="R350" i="100"/>
  <c r="U331" i="100"/>
  <c r="U511" i="100" s="1"/>
  <c r="U158" i="100"/>
  <c r="Q158" i="100"/>
  <c r="M158" i="100"/>
  <c r="BH573" i="100"/>
  <c r="BG574" i="100"/>
  <c r="BG575" i="100" s="1"/>
  <c r="BG576" i="100" s="1"/>
  <c r="BG577" i="100" s="1"/>
  <c r="BG578" i="100" s="1"/>
  <c r="BG579" i="100" s="1"/>
  <c r="BF588" i="100"/>
  <c r="BG587" i="100"/>
  <c r="BF596" i="100"/>
  <c r="BF597" i="100" s="1"/>
  <c r="BF598" i="100" s="1"/>
  <c r="BG595" i="100"/>
  <c r="BI582" i="100"/>
  <c r="BI583" i="100" s="1"/>
  <c r="BI584" i="100" s="1"/>
  <c r="BI585" i="100" s="1"/>
  <c r="BJ581" i="100"/>
  <c r="G17" i="104"/>
  <c r="BI208" i="100"/>
  <c r="V270" i="100"/>
  <c r="M16" i="100"/>
  <c r="G33" i="104"/>
  <c r="AC10" i="100"/>
  <c r="G55" i="164" a="1"/>
  <c r="G57" i="164" s="1"/>
  <c r="V35" i="100"/>
  <c r="E536" i="100" a="1"/>
  <c r="E538" i="100" s="1"/>
  <c r="G29" i="104"/>
  <c r="T49" i="100"/>
  <c r="T48" i="100" s="1"/>
  <c r="G41" i="104"/>
  <c r="G25" i="104"/>
  <c r="G37" i="104"/>
  <c r="G21" i="104"/>
  <c r="J536" i="100" a="1"/>
  <c r="J542" i="100" s="1"/>
  <c r="G13" i="164" a="1"/>
  <c r="G16" i="164" s="1"/>
  <c r="BH15" i="100"/>
  <c r="BD15" i="100"/>
  <c r="AZ15" i="100"/>
  <c r="AV15" i="100"/>
  <c r="AR15" i="100"/>
  <c r="AN15" i="100"/>
  <c r="AJ15" i="100"/>
  <c r="AF15" i="100"/>
  <c r="AB15" i="100"/>
  <c r="X15" i="100"/>
  <c r="BH10" i="100"/>
  <c r="AV10" i="100"/>
  <c r="AN10" i="100"/>
  <c r="AJ10" i="100"/>
  <c r="G62" i="164"/>
  <c r="G74" i="104" a="1"/>
  <c r="G86" i="104" s="1"/>
  <c r="U50" i="100"/>
  <c r="C13" i="164" a="1"/>
  <c r="C21" i="164" s="1"/>
  <c r="G39" i="104"/>
  <c r="G35" i="104"/>
  <c r="G31" i="104"/>
  <c r="G27" i="104"/>
  <c r="G23" i="104"/>
  <c r="G19" i="104"/>
  <c r="G15" i="104"/>
  <c r="G40" i="104"/>
  <c r="G36" i="104"/>
  <c r="G32" i="104"/>
  <c r="G28" i="104"/>
  <c r="G24" i="104"/>
  <c r="G20" i="104"/>
  <c r="G16" i="104"/>
  <c r="G13" i="104"/>
  <c r="C74" i="104" a="1"/>
  <c r="C95" i="104" s="1"/>
  <c r="G60" i="164"/>
  <c r="C13" i="104" a="1"/>
  <c r="C15" i="104" s="1"/>
  <c r="G42" i="104"/>
  <c r="G38" i="104"/>
  <c r="G34" i="104"/>
  <c r="G30" i="104"/>
  <c r="G26" i="104"/>
  <c r="G22" i="104"/>
  <c r="G18" i="104"/>
  <c r="T529" i="100"/>
  <c r="S529" i="100"/>
  <c r="C55" i="164" a="1"/>
  <c r="C73" i="164" s="1"/>
  <c r="E500" i="100" a="1"/>
  <c r="E504" i="100" s="1"/>
  <c r="U529" i="100"/>
  <c r="T175" i="100"/>
  <c r="T344" i="100" s="1"/>
  <c r="T543" i="100" s="1"/>
  <c r="V175" i="100"/>
  <c r="V344" i="100" s="1"/>
  <c r="V543" i="100" s="1"/>
  <c r="R176" i="100"/>
  <c r="R345" i="100" s="1"/>
  <c r="R544" i="100" s="1"/>
  <c r="N175" i="100"/>
  <c r="S175" i="100"/>
  <c r="S344" i="100" s="1"/>
  <c r="S543" i="100" s="1"/>
  <c r="Q175" i="100"/>
  <c r="Q344" i="100" s="1"/>
  <c r="Q450" i="100"/>
  <c r="Q452" i="100" s="1"/>
  <c r="Q64" i="100"/>
  <c r="U86" i="100"/>
  <c r="P443" i="100"/>
  <c r="P451" i="100" s="1"/>
  <c r="P453" i="100" s="1"/>
  <c r="P72" i="100"/>
  <c r="L64" i="100"/>
  <c r="L72" i="100"/>
  <c r="S86" i="100"/>
  <c r="V65" i="100"/>
  <c r="V86" i="100"/>
  <c r="V85" i="100" s="1"/>
  <c r="L175" i="100"/>
  <c r="M64" i="100"/>
  <c r="M72" i="100"/>
  <c r="AY15" i="100"/>
  <c r="R86" i="100"/>
  <c r="R85" i="100" s="1"/>
  <c r="R65" i="100"/>
  <c r="T86" i="100"/>
  <c r="N9" i="100"/>
  <c r="N65" i="100" s="1"/>
  <c r="M85" i="100"/>
  <c r="S362" i="100"/>
  <c r="U70" i="104"/>
  <c r="L137" i="100"/>
  <c r="L125" i="100" s="1"/>
  <c r="T450" i="100"/>
  <c r="T452" i="100" s="1"/>
  <c r="N29" i="100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U137" i="100"/>
  <c r="U125" i="100" s="1"/>
  <c r="Q137" i="100"/>
  <c r="Q125" i="100" s="1"/>
  <c r="O99" i="100"/>
  <c r="V137" i="100"/>
  <c r="V143" i="100" s="1"/>
  <c r="R137" i="100"/>
  <c r="R125" i="100" s="1"/>
  <c r="W350" i="100"/>
  <c r="P270" i="100"/>
  <c r="Q443" i="100"/>
  <c r="Q451" i="100" s="1"/>
  <c r="U450" i="100"/>
  <c r="U452" i="100" s="1"/>
  <c r="Y473" i="100"/>
  <c r="V373" i="100"/>
  <c r="R373" i="100"/>
  <c r="S49" i="100"/>
  <c r="S48" i="100" s="1"/>
  <c r="Q446" i="100"/>
  <c r="W49" i="100"/>
  <c r="R473" i="100"/>
  <c r="S533" i="100"/>
  <c r="T29" i="100"/>
  <c r="Q29" i="100"/>
  <c r="AH15" i="100"/>
  <c r="AE15" i="100"/>
  <c r="AX10" i="100"/>
  <c r="M156" i="100"/>
  <c r="M155" i="100" s="1"/>
  <c r="R35" i="100"/>
  <c r="N270" i="100"/>
  <c r="S29" i="100"/>
  <c r="O270" i="100"/>
  <c r="T176" i="100"/>
  <c r="T345" i="100" s="1"/>
  <c r="T544" i="100" s="1"/>
  <c r="V473" i="100"/>
  <c r="M23" i="100"/>
  <c r="M25" i="100" s="1"/>
  <c r="BG15" i="100"/>
  <c r="BC15" i="100"/>
  <c r="AU15" i="100"/>
  <c r="AQ15" i="100"/>
  <c r="AM15" i="100"/>
  <c r="AI15" i="100"/>
  <c r="AA15" i="100"/>
  <c r="W15" i="100"/>
  <c r="W14" i="100" s="1"/>
  <c r="BG10" i="100"/>
  <c r="BC10" i="100"/>
  <c r="AY10" i="100"/>
  <c r="AI10" i="100"/>
  <c r="W10" i="100"/>
  <c r="W9" i="100" s="1"/>
  <c r="AK142" i="100"/>
  <c r="AL142" i="100" s="1"/>
  <c r="AJ144" i="100"/>
  <c r="V486" i="100"/>
  <c r="F16" i="107"/>
  <c r="K16" i="107"/>
  <c r="L16" i="107" s="1"/>
  <c r="M16" i="107" s="1"/>
  <c r="N16" i="107" s="1"/>
  <c r="O16" i="107" s="1"/>
  <c r="P16" i="107" s="1"/>
  <c r="Q16" i="107" s="1"/>
  <c r="R16" i="107" s="1"/>
  <c r="S16" i="107" s="1"/>
  <c r="T16" i="107" s="1"/>
  <c r="U16" i="107" s="1"/>
  <c r="V16" i="107" s="1"/>
  <c r="W16" i="107" s="1"/>
  <c r="X16" i="107" s="1"/>
  <c r="Y16" i="107" s="1"/>
  <c r="Z16" i="107" s="1"/>
  <c r="AA16" i="107" s="1"/>
  <c r="AB16" i="107" s="1"/>
  <c r="AC16" i="107" s="1"/>
  <c r="AD16" i="107" s="1"/>
  <c r="AE16" i="107" s="1"/>
  <c r="AF16" i="107" s="1"/>
  <c r="AG16" i="107" s="1"/>
  <c r="AH16" i="107" s="1"/>
  <c r="AI16" i="107" s="1"/>
  <c r="AJ16" i="107" s="1"/>
  <c r="AK16" i="107" s="1"/>
  <c r="AL16" i="107" s="1"/>
  <c r="AM16" i="107" s="1"/>
  <c r="AN16" i="107" s="1"/>
  <c r="AO16" i="107" s="1"/>
  <c r="AP16" i="107" s="1"/>
  <c r="AQ16" i="107" s="1"/>
  <c r="AR16" i="107" s="1"/>
  <c r="AS16" i="107" s="1"/>
  <c r="AT16" i="107" s="1"/>
  <c r="AU16" i="107" s="1"/>
  <c r="AV16" i="107" s="1"/>
  <c r="AW16" i="107" s="1"/>
  <c r="AX16" i="107" s="1"/>
  <c r="AY16" i="107" s="1"/>
  <c r="AZ16" i="107" s="1"/>
  <c r="BA16" i="107" s="1"/>
  <c r="T477" i="100"/>
  <c r="T551" i="100" s="1"/>
  <c r="T479" i="100"/>
  <c r="T553" i="100" s="1"/>
  <c r="U457" i="100"/>
  <c r="U477" i="100"/>
  <c r="U551" i="100" s="1"/>
  <c r="BI10" i="100"/>
  <c r="U176" i="100"/>
  <c r="U345" i="100" s="1"/>
  <c r="U544" i="100" s="1"/>
  <c r="U175" i="100"/>
  <c r="U344" i="100" s="1"/>
  <c r="U543" i="100" s="1"/>
  <c r="M175" i="100"/>
  <c r="M176" i="100"/>
  <c r="V64" i="100"/>
  <c r="R450" i="100"/>
  <c r="R452" i="100" s="1"/>
  <c r="V443" i="100"/>
  <c r="V451" i="100" s="1"/>
  <c r="V523" i="100" s="1"/>
  <c r="V450" i="100"/>
  <c r="AH202" i="100"/>
  <c r="L270" i="100"/>
  <c r="L152" i="100"/>
  <c r="P176" i="100"/>
  <c r="P175" i="100"/>
  <c r="P137" i="100"/>
  <c r="P142" i="100" s="1"/>
  <c r="U478" i="100"/>
  <c r="U552" i="100" s="1"/>
  <c r="T476" i="100"/>
  <c r="T550" i="100" s="1"/>
  <c r="Q176" i="100"/>
  <c r="Q345" i="100" s="1"/>
  <c r="U480" i="100"/>
  <c r="U554" i="100" s="1"/>
  <c r="S373" i="100"/>
  <c r="AS10" i="100"/>
  <c r="AO10" i="100"/>
  <c r="AG10" i="100"/>
  <c r="Y70" i="104"/>
  <c r="AA49" i="100"/>
  <c r="U479" i="100"/>
  <c r="U553" i="100" s="1"/>
  <c r="AB472" i="100"/>
  <c r="AI144" i="100"/>
  <c r="S137" i="100"/>
  <c r="S143" i="100" s="1"/>
  <c r="O137" i="100"/>
  <c r="M29" i="100"/>
  <c r="AF10" i="100"/>
  <c r="AB10" i="100"/>
  <c r="S176" i="100"/>
  <c r="S345" i="100" s="1"/>
  <c r="S544" i="100" s="1"/>
  <c r="W473" i="100"/>
  <c r="S473" i="100"/>
  <c r="M137" i="100"/>
  <c r="M124" i="100" s="1"/>
  <c r="V533" i="100"/>
  <c r="M35" i="100"/>
  <c r="BF15" i="100"/>
  <c r="BB15" i="100"/>
  <c r="AX15" i="100"/>
  <c r="BE10" i="100"/>
  <c r="BA10" i="100"/>
  <c r="AT10" i="100"/>
  <c r="AP10" i="100"/>
  <c r="AL10" i="100"/>
  <c r="AH10" i="100"/>
  <c r="AC469" i="100"/>
  <c r="AD469" i="100" s="1"/>
  <c r="AE469" i="100" s="1"/>
  <c r="AB467" i="100"/>
  <c r="O14" i="100"/>
  <c r="P14" i="100" s="1"/>
  <c r="Q481" i="100"/>
  <c r="U361" i="100"/>
  <c r="T362" i="100"/>
  <c r="R443" i="100"/>
  <c r="R451" i="100" s="1"/>
  <c r="R453" i="100" s="1"/>
  <c r="R446" i="100"/>
  <c r="S444" i="100"/>
  <c r="Y349" i="100"/>
  <c r="Z349" i="100" s="1"/>
  <c r="X350" i="100"/>
  <c r="AA473" i="100"/>
  <c r="T480" i="100"/>
  <c r="T554" i="100" s="1"/>
  <c r="T473" i="100"/>
  <c r="Y49" i="100"/>
  <c r="S9" i="100"/>
  <c r="S65" i="100" s="1"/>
  <c r="U48" i="100"/>
  <c r="T478" i="100"/>
  <c r="T552" i="100" s="1"/>
  <c r="AA10" i="100"/>
  <c r="P450" i="100"/>
  <c r="P452" i="100" s="1"/>
  <c r="V529" i="100"/>
  <c r="P481" i="100"/>
  <c r="Z473" i="100"/>
  <c r="R481" i="100"/>
  <c r="AI463" i="100"/>
  <c r="AI464" i="100" s="1"/>
  <c r="N156" i="100"/>
  <c r="N155" i="100" s="1"/>
  <c r="N152" i="100" s="1"/>
  <c r="N23" i="100"/>
  <c r="BD10" i="100"/>
  <c r="AZ10" i="100"/>
  <c r="AW10" i="100"/>
  <c r="AK10" i="100"/>
  <c r="Z10" i="100"/>
  <c r="S450" i="100"/>
  <c r="S452" i="100" s="1"/>
  <c r="R70" i="104"/>
  <c r="R175" i="100"/>
  <c r="R344" i="100" s="1"/>
  <c r="R543" i="100" s="1"/>
  <c r="N64" i="100"/>
  <c r="R29" i="100"/>
  <c r="O29" i="100"/>
  <c r="BJ10" i="100"/>
  <c r="BK10" i="100" s="1"/>
  <c r="BL10" i="100" s="1"/>
  <c r="BM10" i="100" s="1"/>
  <c r="BN10" i="100" s="1"/>
  <c r="AH144" i="100"/>
  <c r="AJ199" i="100"/>
  <c r="AK199" i="100" s="1"/>
  <c r="AM10" i="100"/>
  <c r="X473" i="100"/>
  <c r="U29" i="100"/>
  <c r="BI15" i="100"/>
  <c r="AS15" i="100"/>
  <c r="AK15" i="100"/>
  <c r="AG15" i="100"/>
  <c r="BF10" i="100"/>
  <c r="BB10" i="100"/>
  <c r="AQ10" i="100"/>
  <c r="X10" i="100"/>
  <c r="V50" i="100"/>
  <c r="J513" i="100"/>
  <c r="J508" i="100"/>
  <c r="D65" i="100"/>
  <c r="D64" i="100"/>
  <c r="D67" i="100"/>
  <c r="D68" i="100"/>
  <c r="D57" i="100"/>
  <c r="D59" i="100"/>
  <c r="D60" i="100"/>
  <c r="D61" i="100"/>
  <c r="AG240" i="100"/>
  <c r="AH240" i="100" s="1"/>
  <c r="AI240" i="100" s="1"/>
  <c r="AJ240" i="100" s="1"/>
  <c r="AK240" i="100" s="1"/>
  <c r="AL240" i="100" s="1"/>
  <c r="AM240" i="100" s="1"/>
  <c r="AN240" i="100" s="1"/>
  <c r="AO240" i="100" s="1"/>
  <c r="AP240" i="100" s="1"/>
  <c r="AQ240" i="100" s="1"/>
  <c r="AR240" i="100" s="1"/>
  <c r="AS240" i="100" s="1"/>
  <c r="AT240" i="100" s="1"/>
  <c r="AU240" i="100" s="1"/>
  <c r="AV240" i="100" s="1"/>
  <c r="AW240" i="100" s="1"/>
  <c r="AX240" i="100" s="1"/>
  <c r="AY240" i="100" s="1"/>
  <c r="AZ240" i="100" s="1"/>
  <c r="BA240" i="100" s="1"/>
  <c r="BB240" i="100" s="1"/>
  <c r="BC240" i="100" s="1"/>
  <c r="BD240" i="100" s="1"/>
  <c r="BE240" i="100" s="1"/>
  <c r="BF240" i="100" s="1"/>
  <c r="BG240" i="100" s="1"/>
  <c r="BH240" i="100" s="1"/>
  <c r="BI240" i="100" s="1"/>
  <c r="BJ240" i="100" s="1"/>
  <c r="BK240" i="100" s="1"/>
  <c r="BL240" i="100" s="1"/>
  <c r="BM240" i="100" s="1"/>
  <c r="BN240" i="100" s="1"/>
  <c r="AJ380" i="100"/>
  <c r="AE468" i="100"/>
  <c r="X444" i="100"/>
  <c r="T270" i="100"/>
  <c r="J521" i="100"/>
  <c r="J528" i="100"/>
  <c r="J525" i="100"/>
  <c r="J500" i="100"/>
  <c r="J517" i="100"/>
  <c r="J506" i="100"/>
  <c r="J524" i="100"/>
  <c r="J516" i="100"/>
  <c r="J514" i="100"/>
  <c r="J526" i="100"/>
  <c r="J504" i="100"/>
  <c r="J519" i="100"/>
  <c r="J523" i="100"/>
  <c r="J512" i="100"/>
  <c r="J502" i="100"/>
  <c r="J505" i="100"/>
  <c r="T331" i="100"/>
  <c r="R331" i="100"/>
  <c r="U533" i="100"/>
  <c r="U373" i="100"/>
  <c r="T50" i="100"/>
  <c r="V29" i="100"/>
  <c r="S14" i="100"/>
  <c r="R64" i="100"/>
  <c r="R16" i="100"/>
  <c r="AP15" i="100"/>
  <c r="AO15" i="100"/>
  <c r="AD15" i="100"/>
  <c r="AC15" i="100"/>
  <c r="Z15" i="100"/>
  <c r="Y15" i="100"/>
  <c r="AI449" i="100"/>
  <c r="L35" i="100"/>
  <c r="BA15" i="100"/>
  <c r="J501" i="100"/>
  <c r="J511" i="100"/>
  <c r="J527" i="100"/>
  <c r="AR10" i="100"/>
  <c r="Y10" i="100"/>
  <c r="AW15" i="100"/>
  <c r="BE15" i="100"/>
  <c r="J510" i="100"/>
  <c r="J522" i="100"/>
  <c r="S478" i="100"/>
  <c r="S552" i="100" s="1"/>
  <c r="S479" i="100"/>
  <c r="S553" i="100" s="1"/>
  <c r="S476" i="100"/>
  <c r="S550" i="100" s="1"/>
  <c r="T431" i="100"/>
  <c r="R23" i="100"/>
  <c r="W432" i="100"/>
  <c r="U458" i="100"/>
  <c r="J503" i="100"/>
  <c r="S480" i="100"/>
  <c r="S554" i="100" s="1"/>
  <c r="AU10" i="100"/>
  <c r="J529" i="100"/>
  <c r="J509" i="100"/>
  <c r="S50" i="100"/>
  <c r="AL15" i="100"/>
  <c r="BJ15" i="100"/>
  <c r="BK15" i="100" s="1"/>
  <c r="BL15" i="100" s="1"/>
  <c r="BM15" i="100" s="1"/>
  <c r="BN15" i="100" s="1"/>
  <c r="P29" i="100"/>
  <c r="AB471" i="100"/>
  <c r="AC470" i="100"/>
  <c r="U473" i="100"/>
  <c r="O176" i="100"/>
  <c r="O175" i="100"/>
  <c r="N137" i="100"/>
  <c r="N142" i="100" s="1"/>
  <c r="AE10" i="100"/>
  <c r="AD10" i="100"/>
  <c r="W70" i="104"/>
  <c r="U476" i="100"/>
  <c r="J520" i="100"/>
  <c r="J518" i="100"/>
  <c r="J515" i="100"/>
  <c r="AT15" i="100"/>
  <c r="Y192" i="100"/>
  <c r="P159" i="100"/>
  <c r="O156" i="100"/>
  <c r="O155" i="100" s="1"/>
  <c r="O152" i="100" s="1"/>
  <c r="T137" i="100"/>
  <c r="V49" i="100"/>
  <c r="V48" i="100" s="1"/>
  <c r="T533" i="100"/>
  <c r="V176" i="100"/>
  <c r="V345" i="100" s="1"/>
  <c r="V544" i="100" s="1"/>
  <c r="N176" i="100"/>
  <c r="T373" i="100"/>
  <c r="C120" i="164" l="1"/>
  <c r="C96" i="164"/>
  <c r="C110" i="164"/>
  <c r="C108" i="164"/>
  <c r="C93" i="164"/>
  <c r="C109" i="164"/>
  <c r="C95" i="164"/>
  <c r="C111" i="164"/>
  <c r="C104" i="164"/>
  <c r="C102" i="164"/>
  <c r="C100" i="164"/>
  <c r="C97" i="164"/>
  <c r="C113" i="164"/>
  <c r="C99" i="164"/>
  <c r="C115" i="164"/>
  <c r="C114" i="164"/>
  <c r="C119" i="164"/>
  <c r="C94" i="164"/>
  <c r="C92" i="164"/>
  <c r="C101" i="164"/>
  <c r="C117" i="164"/>
  <c r="C103" i="164"/>
  <c r="C112" i="164"/>
  <c r="C118" i="164"/>
  <c r="C116" i="164"/>
  <c r="C106" i="164"/>
  <c r="C105" i="164"/>
  <c r="C121" i="164"/>
  <c r="C107" i="164"/>
  <c r="C98" i="164"/>
  <c r="E600" i="100"/>
  <c r="E590" i="100"/>
  <c r="E595" i="100"/>
  <c r="E581" i="100"/>
  <c r="E587" i="100"/>
  <c r="E578" i="100"/>
  <c r="E599" i="100"/>
  <c r="E584" i="100"/>
  <c r="E601" i="100"/>
  <c r="E575" i="100"/>
  <c r="E591" i="100"/>
  <c r="E593" i="100"/>
  <c r="E583" i="100"/>
  <c r="E588" i="100"/>
  <c r="E574" i="100"/>
  <c r="E586" i="100"/>
  <c r="E602" i="100"/>
  <c r="E577" i="100"/>
  <c r="E598" i="100"/>
  <c r="E589" i="100"/>
  <c r="E576" i="100"/>
  <c r="E592" i="100"/>
  <c r="E579" i="100"/>
  <c r="E585" i="100"/>
  <c r="E597" i="100"/>
  <c r="E582" i="100"/>
  <c r="E573" i="100"/>
  <c r="E594" i="100"/>
  <c r="E580" i="100"/>
  <c r="E596" i="100"/>
  <c r="AJ164" i="100"/>
  <c r="AK164" i="100" s="1"/>
  <c r="AL164" i="100" s="1"/>
  <c r="AM164" i="100" s="1"/>
  <c r="AN164" i="100" s="1"/>
  <c r="AO164" i="100" s="1"/>
  <c r="AP164" i="100" s="1"/>
  <c r="AQ164" i="100" s="1"/>
  <c r="AR164" i="100" s="1"/>
  <c r="AS164" i="100" s="1"/>
  <c r="AT164" i="100" s="1"/>
  <c r="AU164" i="100" s="1"/>
  <c r="AV164" i="100" s="1"/>
  <c r="AW164" i="100" s="1"/>
  <c r="AX164" i="100" s="1"/>
  <c r="AY164" i="100" s="1"/>
  <c r="AZ164" i="100" s="1"/>
  <c r="BA164" i="100" s="1"/>
  <c r="BB164" i="100" s="1"/>
  <c r="BC164" i="100" s="1"/>
  <c r="BD164" i="100" s="1"/>
  <c r="BE164" i="100" s="1"/>
  <c r="BF164" i="100" s="1"/>
  <c r="BG164" i="100" s="1"/>
  <c r="BH164" i="100" s="1"/>
  <c r="BI164" i="100" s="1"/>
  <c r="BJ164" i="100" s="1"/>
  <c r="BK164" i="100" s="1"/>
  <c r="BL164" i="100" s="1"/>
  <c r="BM164" i="100" s="1"/>
  <c r="BN164" i="100" s="1"/>
  <c r="G76" i="164"/>
  <c r="G32" i="164"/>
  <c r="G39" i="164"/>
  <c r="G70" i="164"/>
  <c r="G21" i="164"/>
  <c r="G63" i="164"/>
  <c r="G33" i="164"/>
  <c r="G23" i="164"/>
  <c r="G22" i="164"/>
  <c r="C29" i="164"/>
  <c r="G61" i="164"/>
  <c r="G80" i="164"/>
  <c r="C59" i="164"/>
  <c r="G78" i="164"/>
  <c r="C36" i="164"/>
  <c r="G81" i="164"/>
  <c r="G66" i="164"/>
  <c r="G67" i="164"/>
  <c r="G55" i="164"/>
  <c r="G65" i="164"/>
  <c r="G84" i="164"/>
  <c r="G83" i="164"/>
  <c r="C17" i="164"/>
  <c r="G59" i="164"/>
  <c r="G69" i="164"/>
  <c r="G74" i="164"/>
  <c r="G68" i="164"/>
  <c r="G77" i="164"/>
  <c r="G71" i="164"/>
  <c r="G73" i="164"/>
  <c r="G38" i="164"/>
  <c r="G79" i="164"/>
  <c r="C16" i="164"/>
  <c r="G64" i="164"/>
  <c r="G82" i="164"/>
  <c r="G56" i="164"/>
  <c r="G58" i="164"/>
  <c r="G72" i="164"/>
  <c r="G78" i="104"/>
  <c r="Y158" i="100"/>
  <c r="BK581" i="100"/>
  <c r="BJ582" i="100"/>
  <c r="BJ583" i="100" s="1"/>
  <c r="BJ584" i="100" s="1"/>
  <c r="BJ585" i="100" s="1"/>
  <c r="BH587" i="100"/>
  <c r="BG588" i="100"/>
  <c r="BH595" i="100"/>
  <c r="BG596" i="100"/>
  <c r="BG597" i="100" s="1"/>
  <c r="BG598" i="100" s="1"/>
  <c r="BH574" i="100"/>
  <c r="BH575" i="100" s="1"/>
  <c r="BH576" i="100" s="1"/>
  <c r="BH577" i="100" s="1"/>
  <c r="BH578" i="100" s="1"/>
  <c r="BH579" i="100" s="1"/>
  <c r="BI573" i="100"/>
  <c r="C27" i="104"/>
  <c r="G83" i="104"/>
  <c r="G79" i="104"/>
  <c r="G85" i="104"/>
  <c r="C17" i="104"/>
  <c r="C37" i="104"/>
  <c r="G80" i="104"/>
  <c r="G84" i="104"/>
  <c r="G97" i="104"/>
  <c r="G98" i="104"/>
  <c r="G94" i="104"/>
  <c r="G102" i="104"/>
  <c r="G81" i="104"/>
  <c r="G101" i="104"/>
  <c r="G99" i="104"/>
  <c r="C18" i="104"/>
  <c r="C88" i="104"/>
  <c r="C36" i="104"/>
  <c r="C75" i="104"/>
  <c r="BJ208" i="100"/>
  <c r="E558" i="100"/>
  <c r="J541" i="100"/>
  <c r="J537" i="100"/>
  <c r="J536" i="100"/>
  <c r="J552" i="100"/>
  <c r="R142" i="100"/>
  <c r="W166" i="100"/>
  <c r="J557" i="100"/>
  <c r="J544" i="100"/>
  <c r="J543" i="100"/>
  <c r="E514" i="100"/>
  <c r="E510" i="100"/>
  <c r="E544" i="100"/>
  <c r="C39" i="104"/>
  <c r="G34" i="164"/>
  <c r="E543" i="100"/>
  <c r="E553" i="100"/>
  <c r="C23" i="104"/>
  <c r="C35" i="104"/>
  <c r="G24" i="164"/>
  <c r="G36" i="164"/>
  <c r="G17" i="164"/>
  <c r="G40" i="164"/>
  <c r="G19" i="164"/>
  <c r="G18" i="164"/>
  <c r="G41" i="164"/>
  <c r="G42" i="164"/>
  <c r="C79" i="164"/>
  <c r="C65" i="164"/>
  <c r="C28" i="104"/>
  <c r="C38" i="104"/>
  <c r="C32" i="104"/>
  <c r="C40" i="164"/>
  <c r="C22" i="164"/>
  <c r="C86" i="104"/>
  <c r="C84" i="104"/>
  <c r="G75" i="164"/>
  <c r="E555" i="100"/>
  <c r="G30" i="164"/>
  <c r="C14" i="104"/>
  <c r="C34" i="104"/>
  <c r="C16" i="104"/>
  <c r="W458" i="100"/>
  <c r="W35" i="100"/>
  <c r="W85" i="100"/>
  <c r="C19" i="104"/>
  <c r="C29" i="104"/>
  <c r="G25" i="164"/>
  <c r="G27" i="164"/>
  <c r="G26" i="164"/>
  <c r="G13" i="164"/>
  <c r="C76" i="164"/>
  <c r="C74" i="164"/>
  <c r="E556" i="100"/>
  <c r="W23" i="100"/>
  <c r="W71" i="100"/>
  <c r="W124" i="100"/>
  <c r="C21" i="104"/>
  <c r="C31" i="104"/>
  <c r="G20" i="164"/>
  <c r="G28" i="164"/>
  <c r="G35" i="164"/>
  <c r="G15" i="164"/>
  <c r="G31" i="164"/>
  <c r="G14" i="164"/>
  <c r="G37" i="164"/>
  <c r="G29" i="164"/>
  <c r="C72" i="164"/>
  <c r="C58" i="164"/>
  <c r="C13" i="104"/>
  <c r="C30" i="104"/>
  <c r="C42" i="104"/>
  <c r="C24" i="104"/>
  <c r="C39" i="164"/>
  <c r="C77" i="104"/>
  <c r="C80" i="104"/>
  <c r="E559" i="100"/>
  <c r="E550" i="100"/>
  <c r="E547" i="100"/>
  <c r="E548" i="100"/>
  <c r="E545" i="100"/>
  <c r="E552" i="100"/>
  <c r="E546" i="100"/>
  <c r="E542" i="100"/>
  <c r="E539" i="100"/>
  <c r="E540" i="100"/>
  <c r="E537" i="100"/>
  <c r="E560" i="100"/>
  <c r="E565" i="100"/>
  <c r="E541" i="100"/>
  <c r="E557" i="100"/>
  <c r="E562" i="100"/>
  <c r="E563" i="100"/>
  <c r="E564" i="100"/>
  <c r="E561" i="100"/>
  <c r="E521" i="100"/>
  <c r="E551" i="100"/>
  <c r="E536" i="100"/>
  <c r="E549" i="100"/>
  <c r="E508" i="100"/>
  <c r="E554" i="100"/>
  <c r="J558" i="100"/>
  <c r="J564" i="100"/>
  <c r="J551" i="100"/>
  <c r="J561" i="100"/>
  <c r="C68" i="164"/>
  <c r="C64" i="164"/>
  <c r="C71" i="164"/>
  <c r="C55" i="164"/>
  <c r="C70" i="164"/>
  <c r="C81" i="164"/>
  <c r="C61" i="164"/>
  <c r="C30" i="164"/>
  <c r="C37" i="164"/>
  <c r="C23" i="164"/>
  <c r="C24" i="164"/>
  <c r="C18" i="164"/>
  <c r="C31" i="164"/>
  <c r="C13" i="164"/>
  <c r="C85" i="104"/>
  <c r="C76" i="104"/>
  <c r="C102" i="104"/>
  <c r="C74" i="104"/>
  <c r="C78" i="104"/>
  <c r="C90" i="104"/>
  <c r="C96" i="104"/>
  <c r="E517" i="100"/>
  <c r="E506" i="100"/>
  <c r="J546" i="100"/>
  <c r="J563" i="100"/>
  <c r="J549" i="100"/>
  <c r="J538" i="100"/>
  <c r="J556" i="100"/>
  <c r="J565" i="100"/>
  <c r="J540" i="100"/>
  <c r="J539" i="100"/>
  <c r="J553" i="100"/>
  <c r="C25" i="104"/>
  <c r="C33" i="104"/>
  <c r="C41" i="104"/>
  <c r="C42" i="164"/>
  <c r="C56" i="164"/>
  <c r="C60" i="164"/>
  <c r="C67" i="164"/>
  <c r="C84" i="164"/>
  <c r="C66" i="164"/>
  <c r="C77" i="164"/>
  <c r="C57" i="164"/>
  <c r="C20" i="104"/>
  <c r="C22" i="104"/>
  <c r="C26" i="104"/>
  <c r="C40" i="104"/>
  <c r="C35" i="164"/>
  <c r="C26" i="164"/>
  <c r="C25" i="164"/>
  <c r="C19" i="164"/>
  <c r="C32" i="164"/>
  <c r="C14" i="164"/>
  <c r="C27" i="164"/>
  <c r="C33" i="164"/>
  <c r="C87" i="104"/>
  <c r="C100" i="104"/>
  <c r="C89" i="104"/>
  <c r="C79" i="104"/>
  <c r="C99" i="104"/>
  <c r="C82" i="104"/>
  <c r="C97" i="104"/>
  <c r="C98" i="104"/>
  <c r="E515" i="100"/>
  <c r="J562" i="100"/>
  <c r="J560" i="100"/>
  <c r="J548" i="100"/>
  <c r="E512" i="100"/>
  <c r="E507" i="100"/>
  <c r="E525" i="100"/>
  <c r="J547" i="100"/>
  <c r="J545" i="100"/>
  <c r="J559" i="100"/>
  <c r="J554" i="100"/>
  <c r="J555" i="100"/>
  <c r="J550" i="100"/>
  <c r="E526" i="100"/>
  <c r="E501" i="100"/>
  <c r="C101" i="104"/>
  <c r="C80" i="164"/>
  <c r="C83" i="164"/>
  <c r="C63" i="164"/>
  <c r="C82" i="164"/>
  <c r="C62" i="164"/>
  <c r="C69" i="164"/>
  <c r="C38" i="164"/>
  <c r="C20" i="164"/>
  <c r="C34" i="164"/>
  <c r="C15" i="164"/>
  <c r="C28" i="164"/>
  <c r="C41" i="164"/>
  <c r="C83" i="104"/>
  <c r="C103" i="104"/>
  <c r="C92" i="104"/>
  <c r="C91" i="104"/>
  <c r="C94" i="104"/>
  <c r="C81" i="104"/>
  <c r="C93" i="104"/>
  <c r="V124" i="100"/>
  <c r="X14" i="100"/>
  <c r="Y14" i="100" s="1"/>
  <c r="L3" i="100" a="1"/>
  <c r="BI3" i="100" s="1"/>
  <c r="E511" i="100"/>
  <c r="U143" i="100"/>
  <c r="G87" i="104"/>
  <c r="G100" i="104"/>
  <c r="I3" i="104" a="1"/>
  <c r="AE3" i="104" s="1"/>
  <c r="G88" i="104"/>
  <c r="G74" i="104"/>
  <c r="G89" i="104"/>
  <c r="S125" i="100"/>
  <c r="G77" i="104"/>
  <c r="G90" i="104"/>
  <c r="G96" i="104"/>
  <c r="G103" i="104"/>
  <c r="G93" i="104"/>
  <c r="G82" i="104"/>
  <c r="E519" i="100"/>
  <c r="E527" i="100"/>
  <c r="E524" i="100"/>
  <c r="E500" i="100"/>
  <c r="E503" i="100"/>
  <c r="E505" i="100"/>
  <c r="E520" i="100"/>
  <c r="E509" i="100"/>
  <c r="E522" i="100"/>
  <c r="E523" i="100"/>
  <c r="E513" i="100"/>
  <c r="E518" i="100"/>
  <c r="E528" i="100"/>
  <c r="E516" i="100"/>
  <c r="E529" i="100"/>
  <c r="E502" i="100"/>
  <c r="G91" i="104"/>
  <c r="G75" i="104"/>
  <c r="G95" i="104"/>
  <c r="G76" i="104"/>
  <c r="G92" i="104"/>
  <c r="C75" i="164"/>
  <c r="C78" i="164"/>
  <c r="V142" i="100"/>
  <c r="V144" i="100" s="1"/>
  <c r="Q142" i="100"/>
  <c r="U142" i="100"/>
  <c r="R143" i="100"/>
  <c r="Y350" i="100"/>
  <c r="N16" i="100"/>
  <c r="N35" i="100"/>
  <c r="Q124" i="100"/>
  <c r="AB49" i="100"/>
  <c r="V125" i="100"/>
  <c r="Q143" i="100"/>
  <c r="L124" i="100"/>
  <c r="N166" i="100"/>
  <c r="T9" i="100"/>
  <c r="T65" i="100" s="1"/>
  <c r="S85" i="100"/>
  <c r="N25" i="100"/>
  <c r="W16" i="100"/>
  <c r="N85" i="100"/>
  <c r="O9" i="100"/>
  <c r="O65" i="100" s="1"/>
  <c r="T524" i="100"/>
  <c r="T522" i="100"/>
  <c r="R124" i="100"/>
  <c r="V375" i="100"/>
  <c r="U522" i="100"/>
  <c r="AJ202" i="100"/>
  <c r="Q166" i="100"/>
  <c r="M152" i="100"/>
  <c r="O124" i="100"/>
  <c r="I3" i="164" a="1"/>
  <c r="O166" i="100"/>
  <c r="P143" i="100"/>
  <c r="S166" i="100"/>
  <c r="S375" i="100"/>
  <c r="Q453" i="100"/>
  <c r="AK144" i="100"/>
  <c r="AB473" i="100"/>
  <c r="X9" i="100"/>
  <c r="Y9" i="100" s="1"/>
  <c r="Z9" i="100" s="1"/>
  <c r="AA9" i="100" s="1"/>
  <c r="AB9" i="100" s="1"/>
  <c r="AC9" i="100" s="1"/>
  <c r="AD9" i="100" s="1"/>
  <c r="AE9" i="100" s="1"/>
  <c r="AF9" i="100" s="1"/>
  <c r="AG9" i="100" s="1"/>
  <c r="AH9" i="100" s="1"/>
  <c r="AI9" i="100" s="1"/>
  <c r="AJ9" i="100" s="1"/>
  <c r="AK9" i="100" s="1"/>
  <c r="AL9" i="100" s="1"/>
  <c r="AM9" i="100" s="1"/>
  <c r="AN9" i="100" s="1"/>
  <c r="AO9" i="100" s="1"/>
  <c r="AP9" i="100" s="1"/>
  <c r="AQ9" i="100" s="1"/>
  <c r="AR9" i="100" s="1"/>
  <c r="AS9" i="100" s="1"/>
  <c r="AT9" i="100" s="1"/>
  <c r="AU9" i="100" s="1"/>
  <c r="AV9" i="100" s="1"/>
  <c r="AW9" i="100" s="1"/>
  <c r="AX9" i="100" s="1"/>
  <c r="AY9" i="100" s="1"/>
  <c r="AZ9" i="100" s="1"/>
  <c r="BA9" i="100" s="1"/>
  <c r="BB9" i="100" s="1"/>
  <c r="BC9" i="100" s="1"/>
  <c r="BD9" i="100" s="1"/>
  <c r="BE9" i="100" s="1"/>
  <c r="BF9" i="100" s="1"/>
  <c r="BG9" i="100" s="1"/>
  <c r="BH9" i="100" s="1"/>
  <c r="BI9" i="100" s="1"/>
  <c r="BJ9" i="100" s="1"/>
  <c r="BK9" i="100" s="1"/>
  <c r="BL9" i="100" s="1"/>
  <c r="BM9" i="100" s="1"/>
  <c r="BN9" i="100" s="1"/>
  <c r="V452" i="100"/>
  <c r="U524" i="100" s="1"/>
  <c r="T375" i="100"/>
  <c r="T166" i="100"/>
  <c r="M142" i="100"/>
  <c r="M125" i="100"/>
  <c r="S142" i="100"/>
  <c r="S144" i="100" s="1"/>
  <c r="P124" i="100"/>
  <c r="W486" i="100"/>
  <c r="X486" i="100" s="1"/>
  <c r="G16" i="107"/>
  <c r="H16" i="107" s="1"/>
  <c r="I16" i="107" s="1"/>
  <c r="O142" i="100"/>
  <c r="P125" i="100"/>
  <c r="O125" i="100"/>
  <c r="T481" i="100"/>
  <c r="M143" i="100"/>
  <c r="O143" i="100"/>
  <c r="S524" i="100"/>
  <c r="O23" i="100"/>
  <c r="O25" i="100" s="1"/>
  <c r="U362" i="100"/>
  <c r="V361" i="100"/>
  <c r="S35" i="100"/>
  <c r="S522" i="100"/>
  <c r="AJ463" i="100"/>
  <c r="AJ464" i="100" s="1"/>
  <c r="T444" i="100"/>
  <c r="S443" i="100"/>
  <c r="S446" i="100"/>
  <c r="O64" i="100"/>
  <c r="V453" i="100"/>
  <c r="V525" i="100" s="1"/>
  <c r="T125" i="100"/>
  <c r="T142" i="100"/>
  <c r="Y269" i="100"/>
  <c r="X270" i="100"/>
  <c r="AF469" i="100"/>
  <c r="U166" i="100"/>
  <c r="V166" i="100"/>
  <c r="AA349" i="100"/>
  <c r="Z350" i="100"/>
  <c r="Y195" i="100"/>
  <c r="Z192" i="100"/>
  <c r="N124" i="100"/>
  <c r="N143" i="100"/>
  <c r="N125" i="100"/>
  <c r="AD470" i="100"/>
  <c r="AC472" i="100"/>
  <c r="AC467" i="100"/>
  <c r="AC471" i="100"/>
  <c r="AK202" i="100"/>
  <c r="AL199" i="100"/>
  <c r="U431" i="100"/>
  <c r="X27" i="100"/>
  <c r="Y27" i="100" s="1"/>
  <c r="Z27" i="100" s="1"/>
  <c r="AA27" i="100" s="1"/>
  <c r="AB27" i="100" s="1"/>
  <c r="AC27" i="100" s="1"/>
  <c r="AD27" i="100" s="1"/>
  <c r="AE27" i="100" s="1"/>
  <c r="AF27" i="100" s="1"/>
  <c r="AG27" i="100" s="1"/>
  <c r="AH27" i="100" s="1"/>
  <c r="AI27" i="100" s="1"/>
  <c r="AJ27" i="100" s="1"/>
  <c r="AK27" i="100" s="1"/>
  <c r="AL27" i="100" s="1"/>
  <c r="AM27" i="100" s="1"/>
  <c r="AN27" i="100" s="1"/>
  <c r="AO27" i="100" s="1"/>
  <c r="AP27" i="100" s="1"/>
  <c r="AQ27" i="100" s="1"/>
  <c r="AR27" i="100" s="1"/>
  <c r="AS27" i="100" s="1"/>
  <c r="AT27" i="100" s="1"/>
  <c r="AU27" i="100" s="1"/>
  <c r="AV27" i="100" s="1"/>
  <c r="AW27" i="100" s="1"/>
  <c r="AX27" i="100" s="1"/>
  <c r="AY27" i="100" s="1"/>
  <c r="AZ27" i="100" s="1"/>
  <c r="BA27" i="100" s="1"/>
  <c r="BB27" i="100" s="1"/>
  <c r="BC27" i="100" s="1"/>
  <c r="BD27" i="100" s="1"/>
  <c r="BE27" i="100" s="1"/>
  <c r="BF27" i="100" s="1"/>
  <c r="BG27" i="100" s="1"/>
  <c r="BH27" i="100" s="1"/>
  <c r="BI27" i="100" s="1"/>
  <c r="BJ27" i="100" s="1"/>
  <c r="BK27" i="100" s="1"/>
  <c r="BL27" i="100" s="1"/>
  <c r="BM27" i="100" s="1"/>
  <c r="BN27" i="100" s="1"/>
  <c r="T511" i="100"/>
  <c r="R166" i="100"/>
  <c r="AK380" i="100"/>
  <c r="AL380" i="100" s="1"/>
  <c r="AM380" i="100" s="1"/>
  <c r="AN380" i="100" s="1"/>
  <c r="U481" i="100"/>
  <c r="U550" i="100"/>
  <c r="S481" i="100"/>
  <c r="T143" i="100"/>
  <c r="AJ449" i="100"/>
  <c r="S23" i="100"/>
  <c r="T14" i="100"/>
  <c r="S64" i="100"/>
  <c r="S16" i="100"/>
  <c r="S124" i="100"/>
  <c r="AF468" i="100"/>
  <c r="Q159" i="100"/>
  <c r="P156" i="100"/>
  <c r="P155" i="100" s="1"/>
  <c r="P152" i="100" s="1"/>
  <c r="W331" i="100"/>
  <c r="P64" i="100"/>
  <c r="P23" i="100"/>
  <c r="X432" i="100"/>
  <c r="R25" i="100"/>
  <c r="P166" i="100"/>
  <c r="AM142" i="100"/>
  <c r="AL144" i="100"/>
  <c r="U375" i="100"/>
  <c r="Y444" i="100"/>
  <c r="U144" i="100" l="1"/>
  <c r="V224" i="100"/>
  <c r="V198" i="100"/>
  <c r="V229" i="100" s="1"/>
  <c r="Z158" i="100"/>
  <c r="AA158" i="100" s="1"/>
  <c r="AB158" i="100" s="1"/>
  <c r="AC158" i="100" s="1"/>
  <c r="AD158" i="100" s="1"/>
  <c r="AE158" i="100" s="1"/>
  <c r="AF158" i="100" s="1"/>
  <c r="AG158" i="100" s="1"/>
  <c r="Y157" i="100"/>
  <c r="BI574" i="100"/>
  <c r="BI575" i="100" s="1"/>
  <c r="BI576" i="100" s="1"/>
  <c r="BI577" i="100" s="1"/>
  <c r="BI578" i="100" s="1"/>
  <c r="BI579" i="100" s="1"/>
  <c r="BJ573" i="100"/>
  <c r="BH588" i="100"/>
  <c r="BI587" i="100"/>
  <c r="BH596" i="100"/>
  <c r="BH597" i="100" s="1"/>
  <c r="BH598" i="100" s="1"/>
  <c r="BI595" i="100"/>
  <c r="BK582" i="100"/>
  <c r="BK583" i="100" s="1"/>
  <c r="BK584" i="100" s="1"/>
  <c r="BK585" i="100" s="1"/>
  <c r="BL581" i="100"/>
  <c r="L3" i="104"/>
  <c r="AV3" i="104"/>
  <c r="U3" i="104"/>
  <c r="S3" i="104"/>
  <c r="BK3" i="104"/>
  <c r="AL3" i="104"/>
  <c r="AM3" i="104"/>
  <c r="BF3" i="104"/>
  <c r="AF3" i="104"/>
  <c r="AR3" i="104"/>
  <c r="AX3" i="104"/>
  <c r="X3" i="104"/>
  <c r="AC3" i="104"/>
  <c r="N3" i="104"/>
  <c r="AU3" i="104"/>
  <c r="BB3" i="104"/>
  <c r="BA3" i="104"/>
  <c r="AA3" i="104"/>
  <c r="AN3" i="104"/>
  <c r="AD3" i="104"/>
  <c r="AG3" i="104"/>
  <c r="BH3" i="104"/>
  <c r="W3" i="104"/>
  <c r="AP3" i="104"/>
  <c r="BG3" i="104"/>
  <c r="BI3" i="104"/>
  <c r="AH3" i="104"/>
  <c r="AY3" i="104"/>
  <c r="AS3" i="104"/>
  <c r="AZ3" i="104"/>
  <c r="O3" i="104"/>
  <c r="AK3" i="104"/>
  <c r="AB3" i="104"/>
  <c r="AW3" i="104"/>
  <c r="J3" i="104"/>
  <c r="AQ3" i="104"/>
  <c r="Q3" i="104"/>
  <c r="BD3" i="104"/>
  <c r="AI3" i="104"/>
  <c r="BJ3" i="104"/>
  <c r="T3" i="104"/>
  <c r="AO3" i="104"/>
  <c r="V3" i="104"/>
  <c r="BC3" i="104"/>
  <c r="BE3" i="104"/>
  <c r="Z3" i="104"/>
  <c r="P3" i="104"/>
  <c r="K3" i="104"/>
  <c r="Y3" i="104"/>
  <c r="R3" i="104"/>
  <c r="I3" i="104"/>
  <c r="M3" i="104"/>
  <c r="AT3" i="104"/>
  <c r="AJ3" i="104"/>
  <c r="BK208" i="100"/>
  <c r="V458" i="100"/>
  <c r="V479" i="100"/>
  <c r="V553" i="100" s="1"/>
  <c r="V480" i="100"/>
  <c r="V554" i="100" s="1"/>
  <c r="V457" i="100"/>
  <c r="V477" i="100"/>
  <c r="V551" i="100" s="1"/>
  <c r="V478" i="100"/>
  <c r="V552" i="100" s="1"/>
  <c r="V476" i="100"/>
  <c r="V550" i="100" s="1"/>
  <c r="AW3" i="100"/>
  <c r="R3" i="100"/>
  <c r="AO3" i="100"/>
  <c r="BL3" i="100"/>
  <c r="BG3" i="100"/>
  <c r="O3" i="100"/>
  <c r="AP3" i="100"/>
  <c r="AG3" i="100"/>
  <c r="AV3" i="100"/>
  <c r="W3" i="100"/>
  <c r="BK3" i="100"/>
  <c r="AI3" i="100"/>
  <c r="BH3" i="100"/>
  <c r="AE3" i="100"/>
  <c r="L3" i="100"/>
  <c r="AS3" i="100"/>
  <c r="AL3" i="100"/>
  <c r="AT3" i="100"/>
  <c r="AU3" i="100"/>
  <c r="AC3" i="100"/>
  <c r="T3" i="100"/>
  <c r="BJ3" i="100"/>
  <c r="AM3" i="100"/>
  <c r="Y3" i="100"/>
  <c r="AH3" i="100"/>
  <c r="AQ3" i="100"/>
  <c r="BC3" i="100"/>
  <c r="Z3" i="100"/>
  <c r="BB3" i="100"/>
  <c r="AY3" i="100"/>
  <c r="V3" i="100"/>
  <c r="S3" i="100"/>
  <c r="BM3" i="100"/>
  <c r="BD3" i="100"/>
  <c r="AA3" i="100"/>
  <c r="BF3" i="100"/>
  <c r="BA3" i="100"/>
  <c r="AJ3" i="100"/>
  <c r="AD3" i="100"/>
  <c r="AK3" i="100"/>
  <c r="AZ3" i="100"/>
  <c r="N3" i="100"/>
  <c r="AB3" i="100"/>
  <c r="M3" i="100"/>
  <c r="BE3" i="100"/>
  <c r="AR3" i="100"/>
  <c r="Q3" i="100"/>
  <c r="AF3" i="100"/>
  <c r="AX3" i="100"/>
  <c r="X3" i="100"/>
  <c r="U3" i="100"/>
  <c r="BN3" i="100"/>
  <c r="AN3" i="100"/>
  <c r="P3" i="100"/>
  <c r="O16" i="100"/>
  <c r="Z70" i="104"/>
  <c r="T35" i="100"/>
  <c r="AK463" i="100"/>
  <c r="AK464" i="100" s="1"/>
  <c r="P9" i="100"/>
  <c r="P65" i="100" s="1"/>
  <c r="O85" i="100"/>
  <c r="O35" i="100"/>
  <c r="U9" i="100"/>
  <c r="U65" i="100" s="1"/>
  <c r="T85" i="100"/>
  <c r="P99" i="100"/>
  <c r="K3" i="164"/>
  <c r="AA3" i="164"/>
  <c r="AQ3" i="164"/>
  <c r="BG3" i="164"/>
  <c r="P3" i="164"/>
  <c r="AF3" i="164"/>
  <c r="AV3" i="164"/>
  <c r="J3" i="164"/>
  <c r="Z3" i="164"/>
  <c r="AP3" i="164"/>
  <c r="BF3" i="164"/>
  <c r="BE3" i="164"/>
  <c r="BI3" i="164"/>
  <c r="Q3" i="164"/>
  <c r="O3" i="164"/>
  <c r="AE3" i="164"/>
  <c r="AU3" i="164"/>
  <c r="BK3" i="164"/>
  <c r="T3" i="164"/>
  <c r="AJ3" i="164"/>
  <c r="AZ3" i="164"/>
  <c r="N3" i="164"/>
  <c r="AD3" i="164"/>
  <c r="AT3" i="164"/>
  <c r="BJ3" i="164"/>
  <c r="M3" i="164"/>
  <c r="U3" i="164"/>
  <c r="AW3" i="164"/>
  <c r="W3" i="164"/>
  <c r="AM3" i="164"/>
  <c r="BC3" i="164"/>
  <c r="L3" i="164"/>
  <c r="AB3" i="164"/>
  <c r="AR3" i="164"/>
  <c r="BH3" i="164"/>
  <c r="V3" i="164"/>
  <c r="AL3" i="164"/>
  <c r="BB3" i="164"/>
  <c r="AO3" i="164"/>
  <c r="AS3" i="164"/>
  <c r="BA3" i="164"/>
  <c r="S3" i="164"/>
  <c r="AI3" i="164"/>
  <c r="AY3" i="164"/>
  <c r="I3" i="164"/>
  <c r="X3" i="164"/>
  <c r="AN3" i="164"/>
  <c r="BD3" i="164"/>
  <c r="R3" i="164"/>
  <c r="AH3" i="164"/>
  <c r="AX3" i="164"/>
  <c r="Y3" i="164"/>
  <c r="AC3" i="164"/>
  <c r="AK3" i="164"/>
  <c r="AG3" i="164"/>
  <c r="AC49" i="100"/>
  <c r="X16" i="100"/>
  <c r="N48" i="164" a="1"/>
  <c r="AP48" i="164" s="1"/>
  <c r="Z14" i="100"/>
  <c r="AA14" i="100" s="1"/>
  <c r="Q243" i="100" a="1"/>
  <c r="S489" i="100"/>
  <c r="S521" i="100" s="1"/>
  <c r="T446" i="100"/>
  <c r="T443" i="100"/>
  <c r="T451" i="100" s="1"/>
  <c r="T523" i="100" s="1"/>
  <c r="U444" i="100"/>
  <c r="AA70" i="104"/>
  <c r="AD49" i="100"/>
  <c r="S451" i="100"/>
  <c r="S523" i="100" s="1"/>
  <c r="W361" i="100"/>
  <c r="V362" i="100"/>
  <c r="AO380" i="100"/>
  <c r="W224" i="100"/>
  <c r="P25" i="100"/>
  <c r="Q25" i="100"/>
  <c r="T16" i="100"/>
  <c r="U14" i="100"/>
  <c r="T23" i="100"/>
  <c r="T64" i="100"/>
  <c r="AA350" i="100"/>
  <c r="AB349" i="100"/>
  <c r="Z269" i="100"/>
  <c r="Y270" i="100"/>
  <c r="Z444" i="100"/>
  <c r="X331" i="100"/>
  <c r="W511" i="100"/>
  <c r="S25" i="100"/>
  <c r="AC473" i="100"/>
  <c r="Z195" i="100"/>
  <c r="AA192" i="100"/>
  <c r="T144" i="100"/>
  <c r="Y16" i="100"/>
  <c r="AN142" i="100"/>
  <c r="AM144" i="100"/>
  <c r="Y432" i="100"/>
  <c r="Y486" i="100"/>
  <c r="R159" i="100"/>
  <c r="Q156" i="100"/>
  <c r="AG468" i="100"/>
  <c r="V431" i="100"/>
  <c r="AM199" i="100"/>
  <c r="AL202" i="100"/>
  <c r="AG469" i="100"/>
  <c r="T124" i="100"/>
  <c r="AK449" i="100"/>
  <c r="AE470" i="100"/>
  <c r="AD471" i="100"/>
  <c r="AD472" i="100"/>
  <c r="AD467" i="100"/>
  <c r="Z157" i="100" l="1"/>
  <c r="AA157" i="100" s="1"/>
  <c r="AB157" i="100" s="1"/>
  <c r="AC157" i="100" s="1"/>
  <c r="AD157" i="100" s="1"/>
  <c r="AE157" i="100" s="1"/>
  <c r="AF157" i="100" s="1"/>
  <c r="AG157" i="100" s="1"/>
  <c r="BM581" i="100"/>
  <c r="BL582" i="100"/>
  <c r="BL583" i="100" s="1"/>
  <c r="BL584" i="100" s="1"/>
  <c r="BL585" i="100" s="1"/>
  <c r="BI596" i="100"/>
  <c r="BI597" i="100" s="1"/>
  <c r="BI598" i="100" s="1"/>
  <c r="BJ595" i="100"/>
  <c r="BJ574" i="100"/>
  <c r="BJ575" i="100" s="1"/>
  <c r="BJ576" i="100" s="1"/>
  <c r="BJ577" i="100" s="1"/>
  <c r="BJ578" i="100" s="1"/>
  <c r="BJ579" i="100" s="1"/>
  <c r="BK573" i="100"/>
  <c r="BJ587" i="100"/>
  <c r="BI588" i="100"/>
  <c r="BL208" i="100"/>
  <c r="V481" i="100"/>
  <c r="W460" i="100"/>
  <c r="V460" i="100"/>
  <c r="F94" i="100"/>
  <c r="BI48" i="164"/>
  <c r="AX48" i="164"/>
  <c r="O48" i="164"/>
  <c r="AH48" i="164"/>
  <c r="N48" i="164"/>
  <c r="Y48" i="164"/>
  <c r="F92" i="100"/>
  <c r="F42" i="100"/>
  <c r="W48" i="164"/>
  <c r="AJ48" i="164"/>
  <c r="F131" i="100"/>
  <c r="AU48" i="164"/>
  <c r="U48" i="164"/>
  <c r="BG48" i="164"/>
  <c r="AQ48" i="164"/>
  <c r="AY48" i="164"/>
  <c r="BD48" i="164"/>
  <c r="AL463" i="100"/>
  <c r="AM463" i="100" s="1"/>
  <c r="Z16" i="100"/>
  <c r="R489" i="100"/>
  <c r="U35" i="100"/>
  <c r="U85" i="100"/>
  <c r="P85" i="100"/>
  <c r="P35" i="100"/>
  <c r="P16" i="100"/>
  <c r="AS48" i="164"/>
  <c r="AI48" i="164"/>
  <c r="AL48" i="164"/>
  <c r="AA48" i="164"/>
  <c r="AG48" i="164"/>
  <c r="BF48" i="164"/>
  <c r="AT48" i="164"/>
  <c r="V48" i="164"/>
  <c r="AV48" i="164"/>
  <c r="Q48" i="164"/>
  <c r="Z48" i="164"/>
  <c r="BH48" i="164"/>
  <c r="BC48" i="164"/>
  <c r="AZ48" i="164"/>
  <c r="AR48" i="164"/>
  <c r="T48" i="164"/>
  <c r="BA48" i="164"/>
  <c r="AM48" i="164"/>
  <c r="AF48" i="164"/>
  <c r="R48" i="164"/>
  <c r="S48" i="164"/>
  <c r="AN48" i="164"/>
  <c r="BE48" i="164"/>
  <c r="BJ48" i="164"/>
  <c r="AB48" i="164"/>
  <c r="AC48" i="164"/>
  <c r="AD48" i="164"/>
  <c r="BB48" i="164"/>
  <c r="AK48" i="164"/>
  <c r="AE48" i="164"/>
  <c r="P48" i="164"/>
  <c r="AW48" i="164"/>
  <c r="BK48" i="164"/>
  <c r="X48" i="164"/>
  <c r="AO48" i="164"/>
  <c r="AF243" i="100"/>
  <c r="AF250" i="100" s="1"/>
  <c r="AK243" i="100"/>
  <c r="AK250" i="100" s="1"/>
  <c r="AP243" i="100"/>
  <c r="AP250" i="100" s="1"/>
  <c r="W243" i="100"/>
  <c r="W250" i="100" s="1"/>
  <c r="BC243" i="100"/>
  <c r="BC250" i="100" s="1"/>
  <c r="AO243" i="100"/>
  <c r="AO250" i="100" s="1"/>
  <c r="AJ243" i="100"/>
  <c r="AJ250" i="100" s="1"/>
  <c r="AV243" i="100"/>
  <c r="AV250" i="100" s="1"/>
  <c r="AZ243" i="100"/>
  <c r="AZ250" i="100" s="1"/>
  <c r="BG243" i="100"/>
  <c r="BG250" i="100" s="1"/>
  <c r="AT243" i="100"/>
  <c r="AT250" i="100" s="1"/>
  <c r="AL243" i="100"/>
  <c r="AL250" i="100" s="1"/>
  <c r="Z243" i="100"/>
  <c r="Z250" i="100" s="1"/>
  <c r="AM243" i="100"/>
  <c r="AM250" i="100" s="1"/>
  <c r="Y243" i="100"/>
  <c r="Y250" i="100" s="1"/>
  <c r="BD243" i="100"/>
  <c r="BD250" i="100" s="1"/>
  <c r="BL243" i="100"/>
  <c r="BL250" i="100" s="1"/>
  <c r="AS243" i="100"/>
  <c r="AS250" i="100" s="1"/>
  <c r="AA243" i="100"/>
  <c r="AA250" i="100" s="1"/>
  <c r="AR243" i="100"/>
  <c r="AR250" i="100" s="1"/>
  <c r="AB243" i="100"/>
  <c r="AB250" i="100" s="1"/>
  <c r="AC243" i="100"/>
  <c r="AC250" i="100" s="1"/>
  <c r="BJ243" i="100"/>
  <c r="BJ250" i="100" s="1"/>
  <c r="BB243" i="100"/>
  <c r="BB250" i="100" s="1"/>
  <c r="BH243" i="100"/>
  <c r="BH250" i="100" s="1"/>
  <c r="T243" i="100"/>
  <c r="T250" i="100" s="1"/>
  <c r="BA243" i="100"/>
  <c r="BA250" i="100" s="1"/>
  <c r="AN243" i="100"/>
  <c r="AN250" i="100" s="1"/>
  <c r="V243" i="100"/>
  <c r="AX243" i="100"/>
  <c r="AX250" i="100" s="1"/>
  <c r="AE243" i="100"/>
  <c r="AE250" i="100" s="1"/>
  <c r="BK243" i="100"/>
  <c r="BK250" i="100" s="1"/>
  <c r="AW243" i="100"/>
  <c r="AW250" i="100" s="1"/>
  <c r="X243" i="100"/>
  <c r="X250" i="100" s="1"/>
  <c r="Q243" i="100"/>
  <c r="BI243" i="100"/>
  <c r="BI250" i="100" s="1"/>
  <c r="AQ243" i="100"/>
  <c r="AQ250" i="100" s="1"/>
  <c r="AD243" i="100"/>
  <c r="AD250" i="100" s="1"/>
  <c r="AI243" i="100"/>
  <c r="AI250" i="100" s="1"/>
  <c r="S243" i="100"/>
  <c r="S250" i="100" s="1"/>
  <c r="U243" i="100"/>
  <c r="U250" i="100" s="1"/>
  <c r="BF243" i="100"/>
  <c r="BF250" i="100" s="1"/>
  <c r="BE243" i="100"/>
  <c r="BE250" i="100" s="1"/>
  <c r="AY243" i="100"/>
  <c r="AY250" i="100" s="1"/>
  <c r="R243" i="100"/>
  <c r="R250" i="100" s="1"/>
  <c r="AH243" i="100"/>
  <c r="AH250" i="100" s="1"/>
  <c r="BN243" i="100"/>
  <c r="BN250" i="100" s="1"/>
  <c r="AU243" i="100"/>
  <c r="AU250" i="100" s="1"/>
  <c r="AG243" i="100"/>
  <c r="AG250" i="100" s="1"/>
  <c r="BM243" i="100"/>
  <c r="BM250" i="100" s="1"/>
  <c r="AE49" i="100"/>
  <c r="AB70" i="104"/>
  <c r="X361" i="100"/>
  <c r="W362" i="100"/>
  <c r="U446" i="100"/>
  <c r="U443" i="100"/>
  <c r="U451" i="100" s="1"/>
  <c r="U523" i="100" s="1"/>
  <c r="T453" i="100"/>
  <c r="T525" i="100" s="1"/>
  <c r="S453" i="100"/>
  <c r="S525" i="100" s="1"/>
  <c r="AL449" i="100"/>
  <c r="AA16" i="100"/>
  <c r="AB14" i="100"/>
  <c r="Q155" i="100"/>
  <c r="Z486" i="100"/>
  <c r="AB350" i="100"/>
  <c r="AC349" i="100"/>
  <c r="T25" i="100"/>
  <c r="W431" i="100"/>
  <c r="S159" i="100"/>
  <c r="R156" i="100"/>
  <c r="Y331" i="100"/>
  <c r="X511" i="100"/>
  <c r="U124" i="100"/>
  <c r="U16" i="100"/>
  <c r="U23" i="100"/>
  <c r="U64" i="100"/>
  <c r="AE471" i="100"/>
  <c r="AE472" i="100"/>
  <c r="AF470" i="100"/>
  <c r="AE467" i="100"/>
  <c r="Z432" i="100"/>
  <c r="AA444" i="100"/>
  <c r="AP380" i="100"/>
  <c r="AD473" i="100"/>
  <c r="AH469" i="100"/>
  <c r="AM202" i="100"/>
  <c r="AN199" i="100"/>
  <c r="AH468" i="100"/>
  <c r="AO142" i="100"/>
  <c r="AN144" i="100"/>
  <c r="AB192" i="100"/>
  <c r="AA195" i="100"/>
  <c r="AA269" i="100"/>
  <c r="Z270" i="100"/>
  <c r="BJ596" i="100" l="1"/>
  <c r="BJ597" i="100" s="1"/>
  <c r="BJ598" i="100" s="1"/>
  <c r="BK595" i="100"/>
  <c r="BJ588" i="100"/>
  <c r="BK587" i="100"/>
  <c r="BL573" i="100"/>
  <c r="BK574" i="100"/>
  <c r="BK575" i="100" s="1"/>
  <c r="BK576" i="100" s="1"/>
  <c r="BK577" i="100" s="1"/>
  <c r="BK578" i="100" s="1"/>
  <c r="BK579" i="100" s="1"/>
  <c r="BM582" i="100"/>
  <c r="BM583" i="100" s="1"/>
  <c r="BM584" i="100" s="1"/>
  <c r="BM585" i="100" s="1"/>
  <c r="BN581" i="100"/>
  <c r="BN582" i="100" s="1"/>
  <c r="BN583" i="100" s="1"/>
  <c r="BN584" i="100" s="1"/>
  <c r="BN585" i="100" s="1"/>
  <c r="U224" i="100"/>
  <c r="U198" i="100"/>
  <c r="U229" i="100" s="1"/>
  <c r="U235" i="100"/>
  <c r="V235" i="100"/>
  <c r="V231" i="100"/>
  <c r="V230" i="100" s="1"/>
  <c r="BM208" i="100"/>
  <c r="F96" i="100"/>
  <c r="F95" i="100" s="1"/>
  <c r="L87" i="100" s="1"/>
  <c r="AL464" i="100"/>
  <c r="BN321" i="100"/>
  <c r="BN320" i="100"/>
  <c r="AI320" i="100"/>
  <c r="AI321" i="100"/>
  <c r="Q250" i="100"/>
  <c r="K243" i="100" a="1"/>
  <c r="K243" i="100" s="1"/>
  <c r="Q245" i="100"/>
  <c r="BA320" i="100"/>
  <c r="BA321" i="100"/>
  <c r="Y320" i="100"/>
  <c r="Y321" i="100"/>
  <c r="AJ320" i="100"/>
  <c r="AJ321" i="100"/>
  <c r="BM321" i="100"/>
  <c r="BM320" i="100"/>
  <c r="BF320" i="100"/>
  <c r="BF321" i="100"/>
  <c r="X320" i="100"/>
  <c r="X321" i="100"/>
  <c r="T320" i="100"/>
  <c r="T321" i="100"/>
  <c r="AS320" i="100"/>
  <c r="AS321" i="100"/>
  <c r="BG321" i="100"/>
  <c r="BG320" i="100"/>
  <c r="AK321" i="100"/>
  <c r="AK320" i="100"/>
  <c r="AG320" i="100"/>
  <c r="AG321" i="100"/>
  <c r="U321" i="100"/>
  <c r="U320" i="100"/>
  <c r="AQ321" i="100"/>
  <c r="AQ320" i="100"/>
  <c r="AW320" i="100"/>
  <c r="AW321" i="100"/>
  <c r="V250" i="100"/>
  <c r="BH320" i="100"/>
  <c r="BH321" i="100"/>
  <c r="AB320" i="100"/>
  <c r="AB321" i="100"/>
  <c r="BL320" i="100"/>
  <c r="BL321" i="100"/>
  <c r="Z320" i="100"/>
  <c r="Z321" i="100"/>
  <c r="AZ320" i="100"/>
  <c r="AZ321" i="100"/>
  <c r="BC320" i="100"/>
  <c r="BC321" i="100"/>
  <c r="AF321" i="100"/>
  <c r="AF320" i="100"/>
  <c r="BE321" i="100"/>
  <c r="BE320" i="100"/>
  <c r="AE320" i="100"/>
  <c r="AE321" i="100"/>
  <c r="BJ320" i="100"/>
  <c r="BJ321" i="100"/>
  <c r="AA320" i="100"/>
  <c r="AA321" i="100"/>
  <c r="AT321" i="100"/>
  <c r="AT320" i="100"/>
  <c r="AP321" i="100"/>
  <c r="AP320" i="100"/>
  <c r="AH320" i="100"/>
  <c r="AH321" i="100"/>
  <c r="AD321" i="100"/>
  <c r="AD320" i="100"/>
  <c r="AX320" i="100"/>
  <c r="AX321" i="100"/>
  <c r="AC321" i="100"/>
  <c r="AC320" i="100"/>
  <c r="AM321" i="100"/>
  <c r="AM320" i="100"/>
  <c r="AO321" i="100"/>
  <c r="AO320" i="100"/>
  <c r="AU320" i="100"/>
  <c r="AU321" i="100"/>
  <c r="AY320" i="100"/>
  <c r="AY321" i="100"/>
  <c r="S320" i="100"/>
  <c r="S321" i="100"/>
  <c r="BI321" i="100"/>
  <c r="BI320" i="100"/>
  <c r="BK320" i="100"/>
  <c r="BK321" i="100"/>
  <c r="AN321" i="100"/>
  <c r="AN320" i="100"/>
  <c r="BB321" i="100"/>
  <c r="BB320" i="100"/>
  <c r="AR321" i="100"/>
  <c r="AR320" i="100"/>
  <c r="BD321" i="100"/>
  <c r="BD320" i="100"/>
  <c r="AL320" i="100"/>
  <c r="AL321" i="100"/>
  <c r="AV320" i="100"/>
  <c r="AV321" i="100"/>
  <c r="W320" i="100"/>
  <c r="W321" i="100"/>
  <c r="X362" i="100"/>
  <c r="Y361" i="100"/>
  <c r="AF49" i="100"/>
  <c r="AC70" i="104"/>
  <c r="U453" i="100"/>
  <c r="U525" i="100" s="1"/>
  <c r="AB195" i="100"/>
  <c r="AC192" i="100"/>
  <c r="AO144" i="100"/>
  <c r="AP142" i="100"/>
  <c r="Y511" i="100"/>
  <c r="X431" i="100"/>
  <c r="AA432" i="100"/>
  <c r="AE473" i="100"/>
  <c r="U25" i="100"/>
  <c r="V25" i="100"/>
  <c r="AA270" i="100"/>
  <c r="AB269" i="100"/>
  <c r="AB444" i="100"/>
  <c r="S156" i="100"/>
  <c r="T159" i="100"/>
  <c r="AC350" i="100"/>
  <c r="AD349" i="100"/>
  <c r="AB16" i="100"/>
  <c r="AC14" i="100"/>
  <c r="AO199" i="100"/>
  <c r="AN202" i="100"/>
  <c r="AQ380" i="100"/>
  <c r="Z331" i="100"/>
  <c r="R155" i="100"/>
  <c r="R326" i="100"/>
  <c r="AI469" i="100"/>
  <c r="AI468" i="100"/>
  <c r="AM464" i="100"/>
  <c r="AN463" i="100"/>
  <c r="AF471" i="100"/>
  <c r="AF472" i="100"/>
  <c r="AG470" i="100"/>
  <c r="AF467" i="100"/>
  <c r="AA486" i="100"/>
  <c r="AM449" i="100"/>
  <c r="BL587" i="100" l="1"/>
  <c r="BK588" i="100"/>
  <c r="BK596" i="100"/>
  <c r="BK597" i="100" s="1"/>
  <c r="BK598" i="100" s="1"/>
  <c r="BL595" i="100"/>
  <c r="BM573" i="100"/>
  <c r="BL574" i="100"/>
  <c r="BL575" i="100" s="1"/>
  <c r="BL576" i="100" s="1"/>
  <c r="BL577" i="100" s="1"/>
  <c r="BL578" i="100" s="1"/>
  <c r="BL579" i="100" s="1"/>
  <c r="T198" i="100"/>
  <c r="T229" i="100" s="1"/>
  <c r="T224" i="100"/>
  <c r="T235" i="100"/>
  <c r="U231" i="100"/>
  <c r="U230" i="100" s="1"/>
  <c r="BN208" i="100"/>
  <c r="W87" i="100"/>
  <c r="X87" i="100"/>
  <c r="U322" i="100"/>
  <c r="BG322" i="100"/>
  <c r="T322" i="100"/>
  <c r="W322" i="100"/>
  <c r="AL322" i="100"/>
  <c r="AY322" i="100"/>
  <c r="AM322" i="100"/>
  <c r="AO322" i="100"/>
  <c r="AC322" i="100"/>
  <c r="AD322" i="100"/>
  <c r="AA322" i="100"/>
  <c r="AZ322" i="100"/>
  <c r="BL322" i="100"/>
  <c r="BH322" i="100"/>
  <c r="AW322" i="100"/>
  <c r="AV322" i="100"/>
  <c r="BK322" i="100"/>
  <c r="AU322" i="100"/>
  <c r="AI322" i="100"/>
  <c r="BJ322" i="100"/>
  <c r="BE322" i="100"/>
  <c r="BC322" i="100"/>
  <c r="Z322" i="100"/>
  <c r="AB322" i="100"/>
  <c r="AK322" i="100"/>
  <c r="BM322" i="100"/>
  <c r="S322" i="100"/>
  <c r="Q246" i="100"/>
  <c r="Q247" i="100" s="1"/>
  <c r="AR322" i="100"/>
  <c r="AN322" i="100"/>
  <c r="BI322" i="100"/>
  <c r="AT322" i="100"/>
  <c r="AE322" i="100"/>
  <c r="V321" i="100"/>
  <c r="K321" i="100" s="1" a="1"/>
  <c r="K321" i="100" s="1"/>
  <c r="V320" i="100"/>
  <c r="AQ322" i="100"/>
  <c r="AS322" i="100"/>
  <c r="X322" i="100"/>
  <c r="Y322" i="100"/>
  <c r="BN322" i="100"/>
  <c r="K250" i="100" a="1"/>
  <c r="K250" i="100" s="1"/>
  <c r="Q252" i="100"/>
  <c r="Q253" i="100" s="1"/>
  <c r="BD322" i="100"/>
  <c r="BB322" i="100"/>
  <c r="AX322" i="100"/>
  <c r="AH322" i="100"/>
  <c r="AP322" i="100"/>
  <c r="AF322" i="100"/>
  <c r="AG322" i="100"/>
  <c r="BF322" i="100"/>
  <c r="AJ322" i="100"/>
  <c r="BA322" i="100"/>
  <c r="Z361" i="100"/>
  <c r="Y362" i="100"/>
  <c r="AD70" i="104"/>
  <c r="AG49" i="100"/>
  <c r="AF473" i="100"/>
  <c r="AO202" i="100"/>
  <c r="AP199" i="100"/>
  <c r="AC269" i="100"/>
  <c r="AB270" i="100"/>
  <c r="Y431" i="100"/>
  <c r="AP144" i="100"/>
  <c r="AQ142" i="100"/>
  <c r="AC195" i="100"/>
  <c r="AD192" i="100"/>
  <c r="AN449" i="100"/>
  <c r="AB486" i="100"/>
  <c r="Z511" i="100"/>
  <c r="AR380" i="100"/>
  <c r="U159" i="100"/>
  <c r="T156" i="100"/>
  <c r="AC444" i="100"/>
  <c r="AD350" i="100"/>
  <c r="AE349" i="100"/>
  <c r="S155" i="100"/>
  <c r="S326" i="100"/>
  <c r="AB432" i="100"/>
  <c r="AH470" i="100"/>
  <c r="AG471" i="100"/>
  <c r="AG472" i="100"/>
  <c r="AG467" i="100"/>
  <c r="AJ469" i="100"/>
  <c r="AN464" i="100"/>
  <c r="AO463" i="100"/>
  <c r="AJ468" i="100"/>
  <c r="AA331" i="100"/>
  <c r="AD14" i="100"/>
  <c r="AC16" i="100"/>
  <c r="BM595" i="100" l="1"/>
  <c r="BL596" i="100"/>
  <c r="BL597" i="100" s="1"/>
  <c r="BL598" i="100" s="1"/>
  <c r="BM574" i="100"/>
  <c r="BM575" i="100" s="1"/>
  <c r="BM576" i="100" s="1"/>
  <c r="BM577" i="100" s="1"/>
  <c r="BM578" i="100" s="1"/>
  <c r="BM579" i="100" s="1"/>
  <c r="BN573" i="100"/>
  <c r="BN574" i="100" s="1"/>
  <c r="BN575" i="100" s="1"/>
  <c r="BN576" i="100" s="1"/>
  <c r="BN577" i="100" s="1"/>
  <c r="BN578" i="100" s="1"/>
  <c r="BN579" i="100" s="1"/>
  <c r="BL588" i="100"/>
  <c r="BM587" i="100"/>
  <c r="S224" i="100"/>
  <c r="S198" i="100"/>
  <c r="S229" i="100" s="1"/>
  <c r="S235" i="100"/>
  <c r="R235" i="100"/>
  <c r="T231" i="100"/>
  <c r="T230" i="100" s="1"/>
  <c r="W50" i="100"/>
  <c r="AB331" i="100"/>
  <c r="AB511" i="100" s="1"/>
  <c r="AC331" i="100"/>
  <c r="AC511" i="100" s="1"/>
  <c r="V322" i="100"/>
  <c r="K322" i="100" s="1" a="1"/>
  <c r="K322" i="100" s="1"/>
  <c r="Q257" i="100"/>
  <c r="Q258" i="100" s="1"/>
  <c r="K320" i="100" a="1"/>
  <c r="K320" i="100" s="1"/>
  <c r="Q254" i="100"/>
  <c r="AA361" i="100"/>
  <c r="Z362" i="100"/>
  <c r="AE70" i="104"/>
  <c r="AH49" i="100"/>
  <c r="AE14" i="100"/>
  <c r="AD16" i="100"/>
  <c r="AC432" i="100"/>
  <c r="T155" i="100"/>
  <c r="T326" i="100"/>
  <c r="Z431" i="100"/>
  <c r="AO449" i="100"/>
  <c r="AR142" i="100"/>
  <c r="AQ144" i="100"/>
  <c r="AP202" i="100"/>
  <c r="AQ199" i="100"/>
  <c r="AD444" i="100"/>
  <c r="AK469" i="100"/>
  <c r="AF349" i="100"/>
  <c r="AE350" i="100"/>
  <c r="AG473" i="100"/>
  <c r="AH472" i="100"/>
  <c r="AI470" i="100"/>
  <c r="AH471" i="100"/>
  <c r="AH467" i="100"/>
  <c r="U156" i="100"/>
  <c r="V159" i="100"/>
  <c r="AA511" i="100"/>
  <c r="AK468" i="100"/>
  <c r="AP463" i="100"/>
  <c r="AO464" i="100"/>
  <c r="AS380" i="100"/>
  <c r="AC486" i="100"/>
  <c r="AE192" i="100"/>
  <c r="AD195" i="100"/>
  <c r="AD269" i="100"/>
  <c r="AC270" i="100"/>
  <c r="S152" i="100" l="1"/>
  <c r="S181" i="100" s="1"/>
  <c r="BM588" i="100"/>
  <c r="BN587" i="100"/>
  <c r="BN588" i="100" s="1"/>
  <c r="BM596" i="100"/>
  <c r="BM597" i="100" s="1"/>
  <c r="BM598" i="100" s="1"/>
  <c r="BN595" i="100"/>
  <c r="BN596" i="100" s="1"/>
  <c r="BN597" i="100" s="1"/>
  <c r="BN598" i="100" s="1"/>
  <c r="R224" i="100"/>
  <c r="Q224" i="100"/>
  <c r="S231" i="100"/>
  <c r="S230" i="100" s="1"/>
  <c r="W373" i="100"/>
  <c r="W375" i="100" s="1"/>
  <c r="W48" i="100"/>
  <c r="W533" i="100"/>
  <c r="AD331" i="100"/>
  <c r="AD511" i="100" s="1"/>
  <c r="Q259" i="100"/>
  <c r="Q260" i="100" s="1"/>
  <c r="AI49" i="100"/>
  <c r="AF70" i="104"/>
  <c r="AB361" i="100"/>
  <c r="AA362" i="100"/>
  <c r="AD486" i="100"/>
  <c r="U155" i="100"/>
  <c r="U326" i="100"/>
  <c r="AL469" i="100"/>
  <c r="AR199" i="100"/>
  <c r="AQ202" i="100"/>
  <c r="AA431" i="100"/>
  <c r="AD432" i="100"/>
  <c r="AF14" i="100"/>
  <c r="AE16" i="100"/>
  <c r="AF192" i="100"/>
  <c r="AE195" i="100"/>
  <c r="AI471" i="100"/>
  <c r="AI472" i="100"/>
  <c r="AJ470" i="100"/>
  <c r="AI467" i="100"/>
  <c r="AS142" i="100"/>
  <c r="AR144" i="100"/>
  <c r="AP464" i="100"/>
  <c r="AQ463" i="100"/>
  <c r="AL468" i="100"/>
  <c r="W159" i="100"/>
  <c r="V156" i="100"/>
  <c r="AH473" i="100"/>
  <c r="AP449" i="100"/>
  <c r="T152" i="100"/>
  <c r="T181" i="100" s="1"/>
  <c r="AE269" i="100"/>
  <c r="AD270" i="100"/>
  <c r="AG349" i="100"/>
  <c r="AF350" i="100"/>
  <c r="AT380" i="100"/>
  <c r="AE444" i="100"/>
  <c r="S277" i="100" l="1"/>
  <c r="S183" i="100"/>
  <c r="S282" i="100" s="1"/>
  <c r="S276" i="100"/>
  <c r="S306" i="100"/>
  <c r="S294" i="100" s="1"/>
  <c r="S542" i="100" s="1"/>
  <c r="S184" i="100"/>
  <c r="N92" i="164" a="1"/>
  <c r="AK92" i="164" s="1"/>
  <c r="Q198" i="100"/>
  <c r="Q152" i="100"/>
  <c r="Q184" i="100" s="1"/>
  <c r="R198" i="100"/>
  <c r="R229" i="100" s="1"/>
  <c r="R231" i="100" s="1"/>
  <c r="R230" i="100" s="1"/>
  <c r="R152" i="100"/>
  <c r="R184" i="100" s="1"/>
  <c r="AE331" i="100"/>
  <c r="AE511" i="100" s="1"/>
  <c r="AC361" i="100"/>
  <c r="AB362" i="100"/>
  <c r="AG70" i="104"/>
  <c r="AJ49" i="100"/>
  <c r="AU380" i="100"/>
  <c r="AF269" i="100"/>
  <c r="AE270" i="100"/>
  <c r="X159" i="100"/>
  <c r="W156" i="100"/>
  <c r="AQ464" i="100"/>
  <c r="AR463" i="100"/>
  <c r="AG192" i="100"/>
  <c r="AF195" i="100"/>
  <c r="AE432" i="100"/>
  <c r="AS199" i="100"/>
  <c r="AR202" i="100"/>
  <c r="AQ449" i="100"/>
  <c r="AM468" i="100"/>
  <c r="AI473" i="100"/>
  <c r="AE486" i="100"/>
  <c r="AF16" i="100"/>
  <c r="AG14" i="100"/>
  <c r="AM469" i="100"/>
  <c r="AF444" i="100"/>
  <c r="AH349" i="100"/>
  <c r="AG350" i="100"/>
  <c r="T306" i="100"/>
  <c r="T183" i="100"/>
  <c r="T276" i="100"/>
  <c r="T184" i="100"/>
  <c r="T277" i="100"/>
  <c r="V326" i="100"/>
  <c r="V155" i="100"/>
  <c r="AT142" i="100"/>
  <c r="AS144" i="100"/>
  <c r="S286" i="100"/>
  <c r="S540" i="100" s="1"/>
  <c r="AJ471" i="100"/>
  <c r="AK470" i="100"/>
  <c r="AJ472" i="100"/>
  <c r="AJ467" i="100"/>
  <c r="AB431" i="100"/>
  <c r="U152" i="100"/>
  <c r="U183" i="100" s="1"/>
  <c r="S293" i="100" l="1"/>
  <c r="S182" i="100"/>
  <c r="S284" i="100"/>
  <c r="S301" i="100" s="1"/>
  <c r="S185" i="100"/>
  <c r="S285" i="100"/>
  <c r="S302" i="100"/>
  <c r="S506" i="100" s="1"/>
  <c r="AD111" i="164"/>
  <c r="AE92" i="164"/>
  <c r="BB113" i="164"/>
  <c r="AA92" i="164"/>
  <c r="BF113" i="164"/>
  <c r="BG94" i="164"/>
  <c r="BC94" i="164"/>
  <c r="T106" i="164"/>
  <c r="AF116" i="164"/>
  <c r="X106" i="164"/>
  <c r="AC97" i="164"/>
  <c r="Z111" i="164"/>
  <c r="AK97" i="164"/>
  <c r="AV108" i="164"/>
  <c r="AG97" i="164"/>
  <c r="AZ108" i="164"/>
  <c r="AY94" i="164"/>
  <c r="W92" i="164"/>
  <c r="AB106" i="164"/>
  <c r="R111" i="164"/>
  <c r="X116" i="164"/>
  <c r="AU94" i="164"/>
  <c r="AF106" i="164"/>
  <c r="AL111" i="164"/>
  <c r="AR116" i="164"/>
  <c r="AK108" i="164"/>
  <c r="AS112" i="164"/>
  <c r="BJ116" i="164"/>
  <c r="AB121" i="164"/>
  <c r="N102" i="164"/>
  <c r="BK119" i="164"/>
  <c r="AT116" i="164"/>
  <c r="BC111" i="164"/>
  <c r="AF105" i="164"/>
  <c r="BE96" i="164"/>
  <c r="BH119" i="164"/>
  <c r="AO116" i="164"/>
  <c r="AU111" i="164"/>
  <c r="X105" i="164"/>
  <c r="AO96" i="164"/>
  <c r="AY119" i="164"/>
  <c r="Y111" i="164"/>
  <c r="AF95" i="164"/>
  <c r="AX119" i="164"/>
  <c r="W116" i="164"/>
  <c r="X111" i="164"/>
  <c r="AM104" i="164"/>
  <c r="AD95" i="164"/>
  <c r="BI119" i="164"/>
  <c r="AP116" i="164"/>
  <c r="AY111" i="164"/>
  <c r="Y105" i="164"/>
  <c r="AR96" i="164"/>
  <c r="AE117" i="164"/>
  <c r="BH113" i="164"/>
  <c r="AW109" i="164"/>
  <c r="AQ104" i="164"/>
  <c r="Y99" i="164"/>
  <c r="AI103" i="164"/>
  <c r="AD112" i="164"/>
  <c r="BE92" i="164"/>
  <c r="AC92" i="164"/>
  <c r="AM96" i="164"/>
  <c r="BI93" i="164"/>
  <c r="AN104" i="164"/>
  <c r="R107" i="164"/>
  <c r="AT109" i="164"/>
  <c r="X112" i="164"/>
  <c r="AZ114" i="164"/>
  <c r="AD117" i="164"/>
  <c r="AI96" i="164"/>
  <c r="BE93" i="164"/>
  <c r="AR104" i="164"/>
  <c r="V107" i="164"/>
  <c r="AX109" i="164"/>
  <c r="AB112" i="164"/>
  <c r="BD114" i="164"/>
  <c r="AH117" i="164"/>
  <c r="AE96" i="164"/>
  <c r="BA93" i="164"/>
  <c r="AV104" i="164"/>
  <c r="Z107" i="164"/>
  <c r="AH111" i="164"/>
  <c r="AN116" i="164"/>
  <c r="AE94" i="164"/>
  <c r="AV106" i="164"/>
  <c r="BB111" i="164"/>
  <c r="BH116" i="164"/>
  <c r="BI106" i="164"/>
  <c r="S111" i="164"/>
  <c r="BC115" i="164"/>
  <c r="AT120" i="164"/>
  <c r="AL100" i="164"/>
  <c r="BC119" i="164"/>
  <c r="AE116" i="164"/>
  <c r="AJ111" i="164"/>
  <c r="BF104" i="164"/>
  <c r="BG95" i="164"/>
  <c r="AZ119" i="164"/>
  <c r="Z116" i="164"/>
  <c r="AC111" i="164"/>
  <c r="AU104" i="164"/>
  <c r="AL95" i="164"/>
  <c r="AQ119" i="164"/>
  <c r="BF110" i="164"/>
  <c r="AC94" i="164"/>
  <c r="AT119" i="164"/>
  <c r="O116" i="164"/>
  <c r="O111" i="164"/>
  <c r="AC104" i="164"/>
  <c r="AX94" i="164"/>
  <c r="BE119" i="164"/>
  <c r="AI116" i="164"/>
  <c r="AN111" i="164"/>
  <c r="O105" i="164"/>
  <c r="V96" i="164"/>
  <c r="Y117" i="164"/>
  <c r="BC113" i="164"/>
  <c r="AQ109" i="164"/>
  <c r="AG104" i="164"/>
  <c r="BI98" i="164"/>
  <c r="S103" i="164"/>
  <c r="BG111" i="164"/>
  <c r="BJ99" i="164"/>
  <c r="AY98" i="164"/>
  <c r="W96" i="164"/>
  <c r="AS93" i="164"/>
  <c r="BD104" i="164"/>
  <c r="AH107" i="164"/>
  <c r="BJ109" i="164"/>
  <c r="AN112" i="164"/>
  <c r="R115" i="164"/>
  <c r="AU98" i="164"/>
  <c r="S96" i="164"/>
  <c r="AO93" i="164"/>
  <c r="BH104" i="164"/>
  <c r="AL107" i="164"/>
  <c r="P110" i="164"/>
  <c r="AR112" i="164"/>
  <c r="V115" i="164"/>
  <c r="AQ98" i="164"/>
  <c r="O96" i="164"/>
  <c r="AK93" i="164"/>
  <c r="N105" i="164"/>
  <c r="AN108" i="164"/>
  <c r="AT113" i="164"/>
  <c r="Y97" i="164"/>
  <c r="S92" i="164"/>
  <c r="BH108" i="164"/>
  <c r="P114" i="164"/>
  <c r="AF118" i="164"/>
  <c r="AD120" i="164"/>
  <c r="O99" i="164"/>
  <c r="BI105" i="164"/>
  <c r="AH114" i="164"/>
  <c r="AA121" i="164"/>
  <c r="AO118" i="164"/>
  <c r="AG114" i="164"/>
  <c r="BA108" i="164"/>
  <c r="BI101" i="164"/>
  <c r="X121" i="164"/>
  <c r="AK118" i="164"/>
  <c r="AA114" i="164"/>
  <c r="AT108" i="164"/>
  <c r="BA101" i="164"/>
  <c r="AU121" i="164"/>
  <c r="Y116" i="164"/>
  <c r="AS104" i="164"/>
  <c r="N121" i="164"/>
  <c r="X118" i="164"/>
  <c r="BG113" i="164"/>
  <c r="W108" i="164"/>
  <c r="AE101" i="164"/>
  <c r="Y121" i="164"/>
  <c r="AM118" i="164"/>
  <c r="AC114" i="164"/>
  <c r="AU108" i="164"/>
  <c r="BE101" i="164"/>
  <c r="AT118" i="164"/>
  <c r="AS115" i="164"/>
  <c r="BK111" i="164"/>
  <c r="AJ107" i="164"/>
  <c r="S102" i="164"/>
  <c r="AE93" i="164"/>
  <c r="AO99" i="164"/>
  <c r="AD104" i="164"/>
  <c r="AT103" i="164"/>
  <c r="AL93" i="164"/>
  <c r="Q98" i="164"/>
  <c r="AN93" i="164"/>
  <c r="T98" i="164"/>
  <c r="X95" i="164"/>
  <c r="AT101" i="164"/>
  <c r="AM105" i="164"/>
  <c r="R110" i="164"/>
  <c r="T92" i="164"/>
  <c r="AT96" i="164"/>
  <c r="AO100" i="164"/>
  <c r="Z102" i="164"/>
  <c r="BK103" i="164"/>
  <c r="AA106" i="164"/>
  <c r="AK94" i="164"/>
  <c r="AJ97" i="164"/>
  <c r="Q100" i="164"/>
  <c r="AI101" i="164"/>
  <c r="AO102" i="164"/>
  <c r="AW103" i="164"/>
  <c r="U105" i="164"/>
  <c r="AT106" i="164"/>
  <c r="BE107" i="164"/>
  <c r="BK108" i="164"/>
  <c r="U110" i="164"/>
  <c r="AB111" i="164"/>
  <c r="AH112" i="164"/>
  <c r="AG113" i="164"/>
  <c r="Z114" i="164"/>
  <c r="S115" i="164"/>
  <c r="BI115" i="164"/>
  <c r="BB116" i="164"/>
  <c r="AR117" i="164"/>
  <c r="Z118" i="164"/>
  <c r="BF118" i="164"/>
  <c r="X94" i="164"/>
  <c r="U98" i="164"/>
  <c r="BG100" i="164"/>
  <c r="AI102" i="164"/>
  <c r="BI103" i="164"/>
  <c r="N106" i="164"/>
  <c r="AZ107" i="164"/>
  <c r="AA109" i="164"/>
  <c r="BA110" i="164"/>
  <c r="AC112" i="164"/>
  <c r="AQ113" i="164"/>
  <c r="AX114" i="164"/>
  <c r="BE115" i="164"/>
  <c r="BK116" i="164"/>
  <c r="BJ117" i="164"/>
  <c r="BC118" i="164"/>
  <c r="AO119" i="164"/>
  <c r="W120" i="164"/>
  <c r="BC120" i="164"/>
  <c r="AK121" i="164"/>
  <c r="AZ92" i="164"/>
  <c r="BB96" i="164"/>
  <c r="AC100" i="164"/>
  <c r="BG101" i="164"/>
  <c r="AJ103" i="164"/>
  <c r="AC105" i="164"/>
  <c r="Y107" i="164"/>
  <c r="AY108" i="164"/>
  <c r="Z110" i="164"/>
  <c r="AZ111" i="164"/>
  <c r="X113" i="164"/>
  <c r="AD114" i="164"/>
  <c r="AK115" i="164"/>
  <c r="AS116" i="164"/>
  <c r="AU117" i="164"/>
  <c r="AN118" i="164"/>
  <c r="AD119" i="164"/>
  <c r="BJ119" i="164"/>
  <c r="AR120" i="164"/>
  <c r="Z121" i="164"/>
  <c r="BF121" i="164"/>
  <c r="AK98" i="164"/>
  <c r="AM102" i="164"/>
  <c r="V106" i="164"/>
  <c r="AF109" i="164"/>
  <c r="AG112" i="164"/>
  <c r="BB114" i="164"/>
  <c r="Q117" i="164"/>
  <c r="BE118" i="164"/>
  <c r="Y120" i="164"/>
  <c r="AT94" i="164"/>
  <c r="P99" i="164"/>
  <c r="AW94" i="164"/>
  <c r="V99" i="164"/>
  <c r="AE97" i="164"/>
  <c r="AN102" i="164"/>
  <c r="AU106" i="164"/>
  <c r="U111" i="164"/>
  <c r="BJ92" i="164"/>
  <c r="AM97" i="164"/>
  <c r="BE100" i="164"/>
  <c r="AP102" i="164"/>
  <c r="AH104" i="164"/>
  <c r="AW106" i="164"/>
  <c r="BD94" i="164"/>
  <c r="BF97" i="164"/>
  <c r="AE100" i="164"/>
  <c r="AO101" i="164"/>
  <c r="AW102" i="164"/>
  <c r="BD103" i="164"/>
  <c r="AE105" i="164"/>
  <c r="BE106" i="164"/>
  <c r="N108" i="164"/>
  <c r="U109" i="164"/>
  <c r="AA110" i="164"/>
  <c r="AI111" i="164"/>
  <c r="AP112" i="164"/>
  <c r="AM113" i="164"/>
  <c r="AE114" i="164"/>
  <c r="X115" i="164"/>
  <c r="Q116" i="164"/>
  <c r="BG116" i="164"/>
  <c r="AV117" i="164"/>
  <c r="AD118" i="164"/>
  <c r="BJ118" i="164"/>
  <c r="AS94" i="164"/>
  <c r="AX98" i="164"/>
  <c r="S101" i="164"/>
  <c r="AS102" i="164"/>
  <c r="Z104" i="164"/>
  <c r="Y106" i="164"/>
  <c r="BH107" i="164"/>
  <c r="AK109" i="164"/>
  <c r="BJ110" i="164"/>
  <c r="AL112" i="164"/>
  <c r="AY113" i="164"/>
  <c r="BE114" i="164"/>
  <c r="N116" i="164"/>
  <c r="U117" i="164"/>
  <c r="Q118" i="164"/>
  <c r="BH118" i="164"/>
  <c r="AS119" i="164"/>
  <c r="AA120" i="164"/>
  <c r="BG120" i="164"/>
  <c r="AO121" i="164"/>
  <c r="W93" i="164"/>
  <c r="AB97" i="164"/>
  <c r="AQ100" i="164"/>
  <c r="R102" i="164"/>
  <c r="AR103" i="164"/>
  <c r="AQ105" i="164"/>
  <c r="AG107" i="164"/>
  <c r="BI108" i="164"/>
  <c r="AK110" i="164"/>
  <c r="BI111" i="164"/>
  <c r="AE113" i="164"/>
  <c r="AL114" i="164"/>
  <c r="AR115" i="164"/>
  <c r="AY116" i="164"/>
  <c r="BA117" i="164"/>
  <c r="AS118" i="164"/>
  <c r="AH119" i="164"/>
  <c r="P120" i="164"/>
  <c r="AV120" i="164"/>
  <c r="AD121" i="164"/>
  <c r="BJ121" i="164"/>
  <c r="AA99" i="164"/>
  <c r="BG102" i="164"/>
  <c r="AS106" i="164"/>
  <c r="AY109" i="164"/>
  <c r="BA112" i="164"/>
  <c r="Q115" i="164"/>
  <c r="AF117" i="164"/>
  <c r="R119" i="164"/>
  <c r="AG120" i="164"/>
  <c r="AX95" i="164"/>
  <c r="BF95" i="164"/>
  <c r="AK99" i="164"/>
  <c r="AY107" i="164"/>
  <c r="AH94" i="164"/>
  <c r="AG101" i="164"/>
  <c r="T105" i="164"/>
  <c r="BJ95" i="164"/>
  <c r="BC100" i="164"/>
  <c r="T103" i="164"/>
  <c r="BG105" i="164"/>
  <c r="AI108" i="164"/>
  <c r="AW110" i="164"/>
  <c r="BJ112" i="164"/>
  <c r="AU114" i="164"/>
  <c r="AG116" i="164"/>
  <c r="BH117" i="164"/>
  <c r="Q92" i="164"/>
  <c r="BE99" i="164"/>
  <c r="W103" i="164"/>
  <c r="BJ106" i="164"/>
  <c r="O110" i="164"/>
  <c r="O113" i="164"/>
  <c r="AB115" i="164"/>
  <c r="AO117" i="164"/>
  <c r="Y119" i="164"/>
  <c r="AM120" i="164"/>
  <c r="BA121" i="164"/>
  <c r="BA98" i="164"/>
  <c r="AT102" i="164"/>
  <c r="AD106" i="164"/>
  <c r="AM109" i="164"/>
  <c r="AM112" i="164"/>
  <c r="BG114" i="164"/>
  <c r="W117" i="164"/>
  <c r="BI118" i="164"/>
  <c r="AB120" i="164"/>
  <c r="AP121" i="164"/>
  <c r="O101" i="164"/>
  <c r="BC107" i="164"/>
  <c r="AU113" i="164"/>
  <c r="O118" i="164"/>
  <c r="BE120" i="164"/>
  <c r="BF93" i="164"/>
  <c r="AG99" i="164"/>
  <c r="BI102" i="164"/>
  <c r="AX106" i="164"/>
  <c r="BA109" i="164"/>
  <c r="BB112" i="164"/>
  <c r="T115" i="164"/>
  <c r="AG117" i="164"/>
  <c r="S119" i="164"/>
  <c r="AH120" i="164"/>
  <c r="AV121" i="164"/>
  <c r="AU99" i="164"/>
  <c r="Q103" i="164"/>
  <c r="BG106" i="164"/>
  <c r="BH109" i="164"/>
  <c r="BI112" i="164"/>
  <c r="Y115" i="164"/>
  <c r="AL117" i="164"/>
  <c r="W119" i="164"/>
  <c r="AK120" i="164"/>
  <c r="AY121" i="164"/>
  <c r="AE107" i="164"/>
  <c r="AX117" i="164"/>
  <c r="BK93" i="164"/>
  <c r="AY110" i="164"/>
  <c r="AN119" i="164"/>
  <c r="AK104" i="164"/>
  <c r="S116" i="164"/>
  <c r="AW99" i="164"/>
  <c r="BK112" i="164"/>
  <c r="AL120" i="164"/>
  <c r="AT115" i="164"/>
  <c r="R113" i="164"/>
  <c r="AN110" i="164"/>
  <c r="BJ107" i="164"/>
  <c r="AH105" i="164"/>
  <c r="Q93" i="164"/>
  <c r="AS95" i="164"/>
  <c r="W98" i="164"/>
  <c r="Z115" i="164"/>
  <c r="AV112" i="164"/>
  <c r="T110" i="164"/>
  <c r="AP107" i="164"/>
  <c r="BF96" i="164"/>
  <c r="BI96" i="164"/>
  <c r="BD100" i="164"/>
  <c r="BG108" i="164"/>
  <c r="AA95" i="164"/>
  <c r="AW101" i="164"/>
  <c r="AO105" i="164"/>
  <c r="AD96" i="164"/>
  <c r="BK100" i="164"/>
  <c r="AA103" i="164"/>
  <c r="R106" i="164"/>
  <c r="AP108" i="164"/>
  <c r="BE110" i="164"/>
  <c r="Q113" i="164"/>
  <c r="BA114" i="164"/>
  <c r="AL116" i="164"/>
  <c r="N118" i="164"/>
  <c r="AR92" i="164"/>
  <c r="Y100" i="164"/>
  <c r="AF103" i="164"/>
  <c r="W107" i="164"/>
  <c r="Y110" i="164"/>
  <c r="U113" i="164"/>
  <c r="AJ115" i="164"/>
  <c r="AT117" i="164"/>
  <c r="AC119" i="164"/>
  <c r="AQ120" i="164"/>
  <c r="BE121" i="164"/>
  <c r="W99" i="164"/>
  <c r="BE102" i="164"/>
  <c r="AQ106" i="164"/>
  <c r="AV109" i="164"/>
  <c r="AX112" i="164"/>
  <c r="P115" i="164"/>
  <c r="AC117" i="164"/>
  <c r="Q119" i="164"/>
  <c r="AF120" i="164"/>
  <c r="AT121" i="164"/>
  <c r="AF101" i="164"/>
  <c r="Y108" i="164"/>
  <c r="BI113" i="164"/>
  <c r="Y118" i="164"/>
  <c r="O121" i="164"/>
  <c r="AL92" i="164"/>
  <c r="U100" i="164"/>
  <c r="AE103" i="164"/>
  <c r="T107" i="164"/>
  <c r="V110" i="164"/>
  <c r="T113" i="164"/>
  <c r="AG115" i="164"/>
  <c r="AS117" i="164"/>
  <c r="AB119" i="164"/>
  <c r="AP120" i="164"/>
  <c r="BD121" i="164"/>
  <c r="AK100" i="164"/>
  <c r="AK103" i="164"/>
  <c r="AA107" i="164"/>
  <c r="AD110" i="164"/>
  <c r="Y113" i="164"/>
  <c r="AM115" i="164"/>
  <c r="AW117" i="164"/>
  <c r="AE119" i="164"/>
  <c r="AS120" i="164"/>
  <c r="BG121" i="164"/>
  <c r="BC108" i="164"/>
  <c r="AQ118" i="164"/>
  <c r="P98" i="164"/>
  <c r="Z112" i="164"/>
  <c r="V120" i="164"/>
  <c r="AI106" i="164"/>
  <c r="AA117" i="164"/>
  <c r="AS101" i="164"/>
  <c r="S114" i="164"/>
  <c r="T121" i="164"/>
  <c r="AD115" i="164"/>
  <c r="AZ112" i="164"/>
  <c r="X110" i="164"/>
  <c r="AT107" i="164"/>
  <c r="R105" i="164"/>
  <c r="AG93" i="164"/>
  <c r="BI95" i="164"/>
  <c r="AM98" i="164"/>
  <c r="BH114" i="164"/>
  <c r="AF112" i="164"/>
  <c r="BB109" i="164"/>
  <c r="BA97" i="164"/>
  <c r="Y95" i="164"/>
  <c r="AU92" i="164"/>
  <c r="BB105" i="164"/>
  <c r="AF108" i="164"/>
  <c r="BH110" i="164"/>
  <c r="AL113" i="164"/>
  <c r="P116" i="164"/>
  <c r="AW97" i="164"/>
  <c r="U95" i="164"/>
  <c r="AQ92" i="164"/>
  <c r="BF105" i="164"/>
  <c r="AJ108" i="164"/>
  <c r="N111" i="164"/>
  <c r="AP113" i="164"/>
  <c r="T116" i="164"/>
  <c r="AS97" i="164"/>
  <c r="Q95" i="164"/>
  <c r="AM92" i="164"/>
  <c r="BJ105" i="164"/>
  <c r="BD108" i="164"/>
  <c r="BJ113" i="164"/>
  <c r="BG96" i="164"/>
  <c r="T104" i="164"/>
  <c r="Z109" i="164"/>
  <c r="AF114" i="164"/>
  <c r="AM117" i="164"/>
  <c r="AV119" i="164"/>
  <c r="P95" i="164"/>
  <c r="BH103" i="164"/>
  <c r="AA113" i="164"/>
  <c r="S121" i="164"/>
  <c r="AE118" i="164"/>
  <c r="R114" i="164"/>
  <c r="AH108" i="164"/>
  <c r="AQ101" i="164"/>
  <c r="P121" i="164"/>
  <c r="AA118" i="164"/>
  <c r="BK113" i="164"/>
  <c r="Z108" i="164"/>
  <c r="AJ101" i="164"/>
  <c r="AM121" i="164"/>
  <c r="BH115" i="164"/>
  <c r="R104" i="164"/>
  <c r="BH120" i="164"/>
  <c r="S118" i="164"/>
  <c r="AZ113" i="164"/>
  <c r="BK107" i="164"/>
  <c r="U101" i="164"/>
  <c r="U121" i="164"/>
  <c r="AG118" i="164"/>
  <c r="V114" i="164"/>
  <c r="AM108" i="164"/>
  <c r="AU101" i="164"/>
  <c r="AP118" i="164"/>
  <c r="AN115" i="164"/>
  <c r="BD111" i="164"/>
  <c r="AB107" i="164"/>
  <c r="BK101" i="164"/>
  <c r="BH92" i="164"/>
  <c r="BG98" i="164"/>
  <c r="AH103" i="164"/>
  <c r="BH99" i="164"/>
  <c r="AJ116" i="164"/>
  <c r="AI98" i="164"/>
  <c r="U97" i="164"/>
  <c r="BE95" i="164"/>
  <c r="AQ94" i="164"/>
  <c r="AC93" i="164"/>
  <c r="O92" i="164"/>
  <c r="V105" i="164"/>
  <c r="AJ106" i="164"/>
  <c r="AX107" i="164"/>
  <c r="N109" i="164"/>
  <c r="AB110" i="164"/>
  <c r="AP111" i="164"/>
  <c r="BD112" i="164"/>
  <c r="T114" i="164"/>
  <c r="AH115" i="164"/>
  <c r="AV116" i="164"/>
  <c r="AE98" i="164"/>
  <c r="Q97" i="164"/>
  <c r="BA95" i="164"/>
  <c r="AM94" i="164"/>
  <c r="Y93" i="164"/>
  <c r="BJ103" i="164"/>
  <c r="Z105" i="164"/>
  <c r="AN106" i="164"/>
  <c r="BB107" i="164"/>
  <c r="R109" i="164"/>
  <c r="AF110" i="164"/>
  <c r="AT111" i="164"/>
  <c r="BH112" i="164"/>
  <c r="X114" i="164"/>
  <c r="AL115" i="164"/>
  <c r="AZ116" i="164"/>
  <c r="AA98" i="164"/>
  <c r="BK96" i="164"/>
  <c r="AW95" i="164"/>
  <c r="AI94" i="164"/>
  <c r="U93" i="164"/>
  <c r="P104" i="164"/>
  <c r="AD105" i="164"/>
  <c r="AR106" i="164"/>
  <c r="BF107" i="164"/>
  <c r="V109" i="164"/>
  <c r="AJ110" i="164"/>
  <c r="AX111" i="164"/>
  <c r="N113" i="164"/>
  <c r="AB114" i="164"/>
  <c r="AP115" i="164"/>
  <c r="BD116" i="164"/>
  <c r="BE97" i="164"/>
  <c r="AQ96" i="164"/>
  <c r="AC95" i="164"/>
  <c r="O94" i="164"/>
  <c r="AY92" i="164"/>
  <c r="AJ104" i="164"/>
  <c r="AX105" i="164"/>
  <c r="N107" i="164"/>
  <c r="AB108" i="164"/>
  <c r="AP109" i="164"/>
  <c r="BD110" i="164"/>
  <c r="T112" i="164"/>
  <c r="AH113" i="164"/>
  <c r="AV114" i="164"/>
  <c r="BJ115" i="164"/>
  <c r="Z117" i="164"/>
  <c r="BD119" i="164"/>
  <c r="AH116" i="164"/>
  <c r="AM111" i="164"/>
  <c r="BG104" i="164"/>
  <c r="AR121" i="164"/>
  <c r="N119" i="164"/>
  <c r="BJ114" i="164"/>
  <c r="AR109" i="164"/>
  <c r="AY102" i="164"/>
  <c r="AJ121" i="164"/>
  <c r="BA118" i="164"/>
  <c r="AW114" i="164"/>
  <c r="X109" i="164"/>
  <c r="AG102" i="164"/>
  <c r="N96" i="164"/>
  <c r="N120" i="164"/>
  <c r="AU116" i="164"/>
  <c r="BE111" i="164"/>
  <c r="AJ105" i="164"/>
  <c r="O97" i="164"/>
  <c r="AQ121" i="164"/>
  <c r="BI120" i="164"/>
  <c r="AC120" i="164"/>
  <c r="AU119" i="164"/>
  <c r="BK118" i="164"/>
  <c r="T118" i="164"/>
  <c r="X117" i="164"/>
  <c r="R116" i="164"/>
  <c r="BI114" i="164"/>
  <c r="BA113" i="164"/>
  <c r="AQ112" i="164"/>
  <c r="Q111" i="164"/>
  <c r="AN109" i="164"/>
  <c r="O108" i="164"/>
  <c r="AG106" i="164"/>
  <c r="AE104" i="164"/>
  <c r="AX102" i="164"/>
  <c r="X101" i="164"/>
  <c r="BE98" i="164"/>
  <c r="BF94" i="164"/>
  <c r="AN121" i="164"/>
  <c r="BF120" i="164"/>
  <c r="Z120" i="164"/>
  <c r="AR119" i="164"/>
  <c r="BG118" i="164"/>
  <c r="P118" i="164"/>
  <c r="S117" i="164"/>
  <c r="BK115" i="164"/>
  <c r="BC114" i="164"/>
  <c r="AV113" i="164"/>
  <c r="AK112" i="164"/>
  <c r="BG110" i="164"/>
  <c r="AG109" i="164"/>
  <c r="BG107" i="164"/>
  <c r="W106" i="164"/>
  <c r="V104" i="164"/>
  <c r="AQ102" i="164"/>
  <c r="P101" i="164"/>
  <c r="AN98" i="164"/>
  <c r="AN94" i="164"/>
  <c r="BK121" i="164"/>
  <c r="AE121" i="164"/>
  <c r="AW120" i="164"/>
  <c r="Q120" i="164"/>
  <c r="AI119" i="164"/>
  <c r="AU118" i="164"/>
  <c r="BB117" i="164"/>
  <c r="BA116" i="164"/>
  <c r="AU115" i="164"/>
  <c r="AM114" i="164"/>
  <c r="AF113" i="164"/>
  <c r="O112" i="164"/>
  <c r="AL110" i="164"/>
  <c r="BJ108" i="164"/>
  <c r="AK107" i="164"/>
  <c r="AS105" i="164"/>
  <c r="AV103" i="164"/>
  <c r="V102" i="164"/>
  <c r="AS100" i="164"/>
  <c r="AH97" i="164"/>
  <c r="AH93" i="164"/>
  <c r="BB121" i="164"/>
  <c r="AL121" i="164"/>
  <c r="V121" i="164"/>
  <c r="BD120" i="164"/>
  <c r="AN120" i="164"/>
  <c r="X120" i="164"/>
  <c r="BF119" i="164"/>
  <c r="AP119" i="164"/>
  <c r="Z119" i="164"/>
  <c r="BD118" i="164"/>
  <c r="AI118" i="164"/>
  <c r="BK117" i="164"/>
  <c r="AP117" i="164"/>
  <c r="P117" i="164"/>
  <c r="AK116" i="164"/>
  <c r="BG115" i="164"/>
  <c r="AE115" i="164"/>
  <c r="AY114" i="164"/>
  <c r="W114" i="164"/>
  <c r="AS113" i="164"/>
  <c r="P113" i="164"/>
  <c r="AE112" i="164"/>
  <c r="AR111" i="164"/>
  <c r="BB110" i="164"/>
  <c r="Q110" i="164"/>
  <c r="AC109" i="164"/>
  <c r="AO108" i="164"/>
  <c r="BA107" i="164"/>
  <c r="P107" i="164"/>
  <c r="Q106" i="164"/>
  <c r="P105" i="164"/>
  <c r="Q104" i="164"/>
  <c r="Y103" i="164"/>
  <c r="AL102" i="164"/>
  <c r="AY101" i="164"/>
  <c r="BI100" i="164"/>
  <c r="BG99" i="164"/>
  <c r="AC98" i="164"/>
  <c r="Y96" i="164"/>
  <c r="Z94" i="164"/>
  <c r="AB92" i="164"/>
  <c r="AW121" i="164"/>
  <c r="AG121" i="164"/>
  <c r="Q121" i="164"/>
  <c r="AY120" i="164"/>
  <c r="AI120" i="164"/>
  <c r="S120" i="164"/>
  <c r="BA119" i="164"/>
  <c r="AK119" i="164"/>
  <c r="U119" i="164"/>
  <c r="AW118" i="164"/>
  <c r="AB118" i="164"/>
  <c r="BE117" i="164"/>
  <c r="AI117" i="164"/>
  <c r="BE116" i="164"/>
  <c r="AC116" i="164"/>
  <c r="AW115" i="164"/>
  <c r="U115" i="164"/>
  <c r="AQ114" i="164"/>
  <c r="N114" i="164"/>
  <c r="AJ113" i="164"/>
  <c r="BF112" i="164"/>
  <c r="R112" i="164"/>
  <c r="AE111" i="164"/>
  <c r="AQ110" i="164"/>
  <c r="BC109" i="164"/>
  <c r="Q109" i="164"/>
  <c r="AD108" i="164"/>
  <c r="AO107" i="164"/>
  <c r="AY106" i="164"/>
  <c r="AZ105" i="164"/>
  <c r="AX104" i="164"/>
  <c r="BA103" i="164"/>
  <c r="O103" i="164"/>
  <c r="Y102" i="164"/>
  <c r="AK101" i="164"/>
  <c r="AX100" i="164"/>
  <c r="AI99" i="164"/>
  <c r="AU97" i="164"/>
  <c r="AV95" i="164"/>
  <c r="AR93" i="164"/>
  <c r="T119" i="164"/>
  <c r="BB118" i="164"/>
  <c r="AL118" i="164"/>
  <c r="V118" i="164"/>
  <c r="BD117" i="164"/>
  <c r="AN117" i="164"/>
  <c r="T117" i="164"/>
  <c r="AW116" i="164"/>
  <c r="AA116" i="164"/>
  <c r="BD115" i="164"/>
  <c r="AI115" i="164"/>
  <c r="BK114" i="164"/>
  <c r="AP114" i="164"/>
  <c r="U114" i="164"/>
  <c r="AW113" i="164"/>
  <c r="AB113" i="164"/>
  <c r="BC112" i="164"/>
  <c r="AA112" i="164"/>
  <c r="AW111" i="164"/>
  <c r="T111" i="164"/>
  <c r="AP110" i="164"/>
  <c r="N110" i="164"/>
  <c r="AI109" i="164"/>
  <c r="BE108" i="164"/>
  <c r="AC108" i="164"/>
  <c r="AW107" i="164"/>
  <c r="U107" i="164"/>
  <c r="AL106" i="164"/>
  <c r="AY105" i="164"/>
  <c r="BI104" i="164"/>
  <c r="W104" i="164"/>
  <c r="AO103" i="164"/>
  <c r="BJ102" i="164"/>
  <c r="AH102" i="164"/>
  <c r="BD101" i="164"/>
  <c r="AA101" i="164"/>
  <c r="AW100" i="164"/>
  <c r="BC99" i="164"/>
  <c r="AP98" i="164"/>
  <c r="R97" i="164"/>
  <c r="AQ95" i="164"/>
  <c r="P94" i="164"/>
  <c r="AO92" i="164"/>
  <c r="S106" i="164"/>
  <c r="BK104" i="164"/>
  <c r="BE103" i="164"/>
  <c r="BK102" i="164"/>
  <c r="U102" i="164"/>
  <c r="AB101" i="164"/>
  <c r="AG100" i="164"/>
  <c r="AV98" i="164"/>
  <c r="AG96" i="164"/>
  <c r="R94" i="164"/>
  <c r="BE112" i="164"/>
  <c r="BA111" i="164"/>
  <c r="AS110" i="164"/>
  <c r="AJ109" i="164"/>
  <c r="AG108" i="164"/>
  <c r="X107" i="164"/>
  <c r="O106" i="164"/>
  <c r="BJ104" i="164"/>
  <c r="BC103" i="164"/>
  <c r="BH102" i="164"/>
  <c r="T102" i="164"/>
  <c r="Z101" i="164"/>
  <c r="AA100" i="164"/>
  <c r="AS98" i="164"/>
  <c r="AB96" i="164"/>
  <c r="BH93" i="164"/>
  <c r="AJ100" i="164"/>
  <c r="AP99" i="164"/>
  <c r="AT98" i="164"/>
  <c r="AQ97" i="164"/>
  <c r="AH96" i="164"/>
  <c r="Z95" i="164"/>
  <c r="V94" i="164"/>
  <c r="N93" i="164"/>
  <c r="AD100" i="164"/>
  <c r="AN99" i="164"/>
  <c r="AR98" i="164"/>
  <c r="AI97" i="164"/>
  <c r="AF96" i="164"/>
  <c r="W95" i="164"/>
  <c r="N94" i="164"/>
  <c r="BI92" i="164"/>
  <c r="AX110" i="164"/>
  <c r="AU109" i="164"/>
  <c r="AL108" i="164"/>
  <c r="AC107" i="164"/>
  <c r="Z106" i="164"/>
  <c r="Q105" i="164"/>
  <c r="BG103" i="164"/>
  <c r="R103" i="164"/>
  <c r="X102" i="164"/>
  <c r="AD101" i="164"/>
  <c r="AN100" i="164"/>
  <c r="BC98" i="164"/>
  <c r="AL96" i="164"/>
  <c r="AF94" i="164"/>
  <c r="N92" i="164"/>
  <c r="AT99" i="164"/>
  <c r="BD98" i="164"/>
  <c r="AV97" i="164"/>
  <c r="AN96" i="164"/>
  <c r="AJ95" i="164"/>
  <c r="AB94" i="164"/>
  <c r="S93" i="164"/>
  <c r="P92" i="164"/>
  <c r="AR99" i="164"/>
  <c r="AW98" i="164"/>
  <c r="AT97" i="164"/>
  <c r="AK96" i="164"/>
  <c r="AB95" i="164"/>
  <c r="Y94" i="164"/>
  <c r="P93" i="164"/>
  <c r="S98" i="164"/>
  <c r="BC96" i="164"/>
  <c r="AO95" i="164"/>
  <c r="AA94" i="164"/>
  <c r="BK92" i="164"/>
  <c r="X104" i="164"/>
  <c r="AL105" i="164"/>
  <c r="AZ106" i="164"/>
  <c r="P108" i="164"/>
  <c r="AD109" i="164"/>
  <c r="AR110" i="164"/>
  <c r="BF111" i="164"/>
  <c r="V113" i="164"/>
  <c r="AJ114" i="164"/>
  <c r="AX115" i="164"/>
  <c r="N117" i="164"/>
  <c r="O98" i="164"/>
  <c r="AY96" i="164"/>
  <c r="AK95" i="164"/>
  <c r="W94" i="164"/>
  <c r="BG92" i="164"/>
  <c r="AB104" i="164"/>
  <c r="AP105" i="164"/>
  <c r="BD106" i="164"/>
  <c r="T108" i="164"/>
  <c r="AH109" i="164"/>
  <c r="AV110" i="164"/>
  <c r="BJ111" i="164"/>
  <c r="Z113" i="164"/>
  <c r="AN114" i="164"/>
  <c r="BB115" i="164"/>
  <c r="R117" i="164"/>
  <c r="BI97" i="164"/>
  <c r="AU96" i="164"/>
  <c r="AG95" i="164"/>
  <c r="S94" i="164"/>
  <c r="BC92" i="164"/>
  <c r="AF104" i="164"/>
  <c r="AT105" i="164"/>
  <c r="BH106" i="164"/>
  <c r="X108" i="164"/>
  <c r="AL109" i="164"/>
  <c r="AZ110" i="164"/>
  <c r="P112" i="164"/>
  <c r="AD113" i="164"/>
  <c r="AR114" i="164"/>
  <c r="BF115" i="164"/>
  <c r="V117" i="164"/>
  <c r="AO97" i="164"/>
  <c r="AA96" i="164"/>
  <c r="BK94" i="164"/>
  <c r="AW93" i="164"/>
  <c r="AI92" i="164"/>
  <c r="AZ104" i="164"/>
  <c r="P106" i="164"/>
  <c r="AD107" i="164"/>
  <c r="AR108" i="164"/>
  <c r="BF109" i="164"/>
  <c r="V111" i="164"/>
  <c r="AJ112" i="164"/>
  <c r="AX113" i="164"/>
  <c r="N115" i="164"/>
  <c r="AB116" i="164"/>
  <c r="AZ121" i="164"/>
  <c r="X119" i="164"/>
  <c r="AA115" i="164"/>
  <c r="BI109" i="164"/>
  <c r="U103" i="164"/>
  <c r="BJ120" i="164"/>
  <c r="U118" i="164"/>
  <c r="BD113" i="164"/>
  <c r="R108" i="164"/>
  <c r="Y101" i="164"/>
  <c r="BB120" i="164"/>
  <c r="BI117" i="164"/>
  <c r="AO113" i="164"/>
  <c r="AV107" i="164"/>
  <c r="BF100" i="164"/>
  <c r="BH121" i="164"/>
  <c r="AF119" i="164"/>
  <c r="AO115" i="164"/>
  <c r="AE110" i="164"/>
  <c r="AM103" i="164"/>
  <c r="O93" i="164"/>
  <c r="AI121" i="164"/>
  <c r="BA120" i="164"/>
  <c r="U120" i="164"/>
  <c r="AM119" i="164"/>
  <c r="AZ118" i="164"/>
  <c r="BG117" i="164"/>
  <c r="BI116" i="164"/>
  <c r="BA115" i="164"/>
  <c r="AT114" i="164"/>
  <c r="AN113" i="164"/>
  <c r="W112" i="164"/>
  <c r="AU110" i="164"/>
  <c r="W109" i="164"/>
  <c r="AU107" i="164"/>
  <c r="BE105" i="164"/>
  <c r="BF103" i="164"/>
  <c r="AD102" i="164"/>
  <c r="BB100" i="164"/>
  <c r="BH97" i="164"/>
  <c r="BB92" i="164"/>
  <c r="AF121" i="164"/>
  <c r="AX120" i="164"/>
  <c r="R120" i="164"/>
  <c r="AJ119" i="164"/>
  <c r="AV118" i="164"/>
  <c r="BC117" i="164"/>
  <c r="BC116" i="164"/>
  <c r="AV115" i="164"/>
  <c r="AO114" i="164"/>
  <c r="AI113" i="164"/>
  <c r="Q112" i="164"/>
  <c r="AO110" i="164"/>
  <c r="P109" i="164"/>
  <c r="AM107" i="164"/>
  <c r="AU105" i="164"/>
  <c r="AX103" i="164"/>
  <c r="W102" i="164"/>
  <c r="AU100" i="164"/>
  <c r="AR97" i="164"/>
  <c r="AJ93" i="164"/>
  <c r="BC121" i="164"/>
  <c r="W121" i="164"/>
  <c r="AO120" i="164"/>
  <c r="BG119" i="164"/>
  <c r="AA119" i="164"/>
  <c r="AJ118" i="164"/>
  <c r="AQ117" i="164"/>
  <c r="AM116" i="164"/>
  <c r="AF115" i="164"/>
  <c r="Y114" i="164"/>
  <c r="S113" i="164"/>
  <c r="AS111" i="164"/>
  <c r="S110" i="164"/>
  <c r="AS108" i="164"/>
  <c r="Q107" i="164"/>
  <c r="S105" i="164"/>
  <c r="AB103" i="164"/>
  <c r="AZ101" i="164"/>
  <c r="O100" i="164"/>
  <c r="AJ96" i="164"/>
  <c r="AD92" i="164"/>
  <c r="AX121" i="164"/>
  <c r="AH121" i="164"/>
  <c r="R121" i="164"/>
  <c r="AZ120" i="164"/>
  <c r="AJ120" i="164"/>
  <c r="T120" i="164"/>
  <c r="BB119" i="164"/>
  <c r="AL119" i="164"/>
  <c r="V119" i="164"/>
  <c r="AY118" i="164"/>
  <c r="AC118" i="164"/>
  <c r="BF117" i="164"/>
  <c r="AK117" i="164"/>
  <c r="BF116" i="164"/>
  <c r="AD116" i="164"/>
  <c r="AZ115" i="164"/>
  <c r="W115" i="164"/>
  <c r="AS114" i="164"/>
  <c r="Q114" i="164"/>
  <c r="AK113" i="164"/>
  <c r="BG112" i="164"/>
  <c r="V112" i="164"/>
  <c r="AG111" i="164"/>
  <c r="AT110" i="164"/>
  <c r="BG109" i="164"/>
  <c r="S109" i="164"/>
  <c r="AE108" i="164"/>
  <c r="AR107" i="164"/>
  <c r="BB106" i="164"/>
  <c r="BA105" i="164"/>
  <c r="BB104" i="164"/>
  <c r="BB103" i="164"/>
  <c r="P103" i="164"/>
  <c r="AC102" i="164"/>
  <c r="AN101" i="164"/>
  <c r="BA100" i="164"/>
  <c r="AQ99" i="164"/>
  <c r="AX97" i="164"/>
  <c r="AY95" i="164"/>
  <c r="AZ93" i="164"/>
  <c r="BI121" i="164"/>
  <c r="AS121" i="164"/>
  <c r="AC121" i="164"/>
  <c r="BK120" i="164"/>
  <c r="AU120" i="164"/>
  <c r="AE120" i="164"/>
  <c r="O120" i="164"/>
  <c r="AW119" i="164"/>
  <c r="AG119" i="164"/>
  <c r="O119" i="164"/>
  <c r="AR118" i="164"/>
  <c r="W118" i="164"/>
  <c r="AY117" i="164"/>
  <c r="AB117" i="164"/>
  <c r="AX116" i="164"/>
  <c r="U116" i="164"/>
  <c r="AQ115" i="164"/>
  <c r="O115" i="164"/>
  <c r="AI114" i="164"/>
  <c r="BE113" i="164"/>
  <c r="AC113" i="164"/>
  <c r="AU112" i="164"/>
  <c r="BH111" i="164"/>
  <c r="W111" i="164"/>
  <c r="AG110" i="164"/>
  <c r="AS109" i="164"/>
  <c r="BF108" i="164"/>
  <c r="S108" i="164"/>
  <c r="AF107" i="164"/>
  <c r="AM106" i="164"/>
  <c r="AK105" i="164"/>
  <c r="AL104" i="164"/>
  <c r="AQ103" i="164"/>
  <c r="BB102" i="164"/>
  <c r="Q102" i="164"/>
  <c r="AC101" i="164"/>
  <c r="AM100" i="164"/>
  <c r="Q99" i="164"/>
  <c r="W97" i="164"/>
  <c r="S95" i="164"/>
  <c r="T93" i="164"/>
  <c r="P119" i="164"/>
  <c r="AX118" i="164"/>
  <c r="AH118" i="164"/>
  <c r="R118" i="164"/>
  <c r="AZ117" i="164"/>
  <c r="AJ117" i="164"/>
  <c r="O117" i="164"/>
  <c r="AQ116" i="164"/>
  <c r="V116" i="164"/>
  <c r="AY115" i="164"/>
  <c r="AC115" i="164"/>
  <c r="BF114" i="164"/>
  <c r="AK114" i="164"/>
  <c r="O114" i="164"/>
  <c r="AR113" i="164"/>
  <c r="W113" i="164"/>
  <c r="AW112" i="164"/>
  <c r="U112" i="164"/>
  <c r="AO111" i="164"/>
  <c r="BK110" i="164"/>
  <c r="AI110" i="164"/>
  <c r="BD109" i="164"/>
  <c r="AB109" i="164"/>
  <c r="AX108" i="164"/>
  <c r="U108" i="164"/>
  <c r="AQ107" i="164"/>
  <c r="O107" i="164"/>
  <c r="AC106" i="164"/>
  <c r="AN105" i="164"/>
  <c r="BA104" i="164"/>
  <c r="O104" i="164"/>
  <c r="AG103" i="164"/>
  <c r="BC102" i="164"/>
  <c r="AA102" i="164"/>
  <c r="AV101" i="164"/>
  <c r="T101" i="164"/>
  <c r="AP100" i="164"/>
  <c r="AM99" i="164"/>
  <c r="Z98" i="164"/>
  <c r="AZ96" i="164"/>
  <c r="V95" i="164"/>
  <c r="AU93" i="164"/>
  <c r="BC106" i="164"/>
  <c r="AV105" i="164"/>
  <c r="AP104" i="164"/>
  <c r="AN103" i="164"/>
  <c r="AU102" i="164"/>
  <c r="BC101" i="164"/>
  <c r="BJ100" i="164"/>
  <c r="AY99" i="164"/>
  <c r="BC97" i="164"/>
  <c r="AN95" i="164"/>
  <c r="Z93" i="164"/>
  <c r="AI112" i="164"/>
  <c r="AF111" i="164"/>
  <c r="W110" i="164"/>
  <c r="O109" i="164"/>
  <c r="BI107" i="164"/>
  <c r="BA106" i="164"/>
  <c r="AR105" i="164"/>
  <c r="AO104" i="164"/>
  <c r="AL103" i="164"/>
  <c r="AR102" i="164"/>
  <c r="BB101" i="164"/>
  <c r="BH100" i="164"/>
  <c r="AS99" i="164"/>
  <c r="AZ97" i="164"/>
  <c r="AI95" i="164"/>
  <c r="R93" i="164"/>
  <c r="T100" i="164"/>
  <c r="Z99" i="164"/>
  <c r="Y98" i="164"/>
  <c r="V97" i="164"/>
  <c r="BK95" i="164"/>
  <c r="BB94" i="164"/>
  <c r="AY93" i="164"/>
  <c r="AP92" i="164"/>
  <c r="N100" i="164"/>
  <c r="X99" i="164"/>
  <c r="V98" i="164"/>
  <c r="N97" i="164"/>
  <c r="BH95" i="164"/>
  <c r="AZ94" i="164"/>
  <c r="AQ93" i="164"/>
  <c r="AN92" i="164"/>
  <c r="AO106" i="164"/>
  <c r="BK105" i="164"/>
  <c r="AI105" i="164"/>
  <c r="BC104" i="164"/>
  <c r="AA104" i="164"/>
  <c r="AZ103" i="164"/>
  <c r="AC103" i="164"/>
  <c r="BF102" i="164"/>
  <c r="AK102" i="164"/>
  <c r="O102" i="164"/>
  <c r="AR101" i="164"/>
  <c r="W101" i="164"/>
  <c r="AY100" i="164"/>
  <c r="W100" i="164"/>
  <c r="AE99" i="164"/>
  <c r="AF98" i="164"/>
  <c r="Z97" i="164"/>
  <c r="T96" i="164"/>
  <c r="BI94" i="164"/>
  <c r="BC93" i="164"/>
  <c r="AW92" i="164"/>
  <c r="AY112" i="164"/>
  <c r="Y112" i="164"/>
  <c r="AQ111" i="164"/>
  <c r="P111" i="164"/>
  <c r="AM110" i="164"/>
  <c r="BE109" i="164"/>
  <c r="AE109" i="164"/>
  <c r="BB108" i="164"/>
  <c r="V108" i="164"/>
  <c r="AS107" i="164"/>
  <c r="S107" i="164"/>
  <c r="AK106" i="164"/>
  <c r="BH105" i="164"/>
  <c r="AG105" i="164"/>
  <c r="AY104" i="164"/>
  <c r="Y104" i="164"/>
  <c r="AY103" i="164"/>
  <c r="Z103" i="164"/>
  <c r="BD102" i="164"/>
  <c r="AJ102" i="164"/>
  <c r="BJ101" i="164"/>
  <c r="AP101" i="164"/>
  <c r="V101" i="164"/>
  <c r="AV100" i="164"/>
  <c r="S100" i="164"/>
  <c r="AC99" i="164"/>
  <c r="X98" i="164"/>
  <c r="T97" i="164"/>
  <c r="Q96" i="164"/>
  <c r="BA94" i="164"/>
  <c r="AX93" i="164"/>
  <c r="AT92" i="164"/>
  <c r="AB100" i="164"/>
  <c r="BF99" i="164"/>
  <c r="AL99" i="164"/>
  <c r="N99" i="164"/>
  <c r="AO98" i="164"/>
  <c r="N98" i="164"/>
  <c r="AF97" i="164"/>
  <c r="BD96" i="164"/>
  <c r="AC96" i="164"/>
  <c r="AU95" i="164"/>
  <c r="T95" i="164"/>
  <c r="AR94" i="164"/>
  <c r="BJ93" i="164"/>
  <c r="AI93" i="164"/>
  <c r="BF92" i="164"/>
  <c r="Z92" i="164"/>
  <c r="Z100" i="164"/>
  <c r="BD99" i="164"/>
  <c r="AF99" i="164"/>
  <c r="BJ98" i="164"/>
  <c r="AL98" i="164"/>
  <c r="BD97" i="164"/>
  <c r="AD97" i="164"/>
  <c r="BA96" i="164"/>
  <c r="U96" i="164"/>
  <c r="AR95" i="164"/>
  <c r="R95" i="164"/>
  <c r="AJ94" i="164"/>
  <c r="BG93" i="164"/>
  <c r="AF93" i="164"/>
  <c r="AX92" i="164"/>
  <c r="X92" i="164"/>
  <c r="V92" i="164"/>
  <c r="AH106" i="164"/>
  <c r="BD105" i="164"/>
  <c r="AA105" i="164"/>
  <c r="AW104" i="164"/>
  <c r="U104" i="164"/>
  <c r="AS103" i="164"/>
  <c r="X103" i="164"/>
  <c r="BA102" i="164"/>
  <c r="AE102" i="164"/>
  <c r="BH101" i="164"/>
  <c r="AM101" i="164"/>
  <c r="Q101" i="164"/>
  <c r="AT100" i="164"/>
  <c r="BK99" i="164"/>
  <c r="S99" i="164"/>
  <c r="R98" i="164"/>
  <c r="BJ96" i="164"/>
  <c r="BB95" i="164"/>
  <c r="AV94" i="164"/>
  <c r="AP93" i="164"/>
  <c r="AG92" i="164"/>
  <c r="AT112" i="164"/>
  <c r="N112" i="164"/>
  <c r="AK111" i="164"/>
  <c r="BI110" i="164"/>
  <c r="AC110" i="164"/>
  <c r="AZ109" i="164"/>
  <c r="Y109" i="164"/>
  <c r="AQ108" i="164"/>
  <c r="Q108" i="164"/>
  <c r="AN107" i="164"/>
  <c r="BF106" i="164"/>
  <c r="AE106" i="164"/>
  <c r="BC105" i="164"/>
  <c r="W105" i="164"/>
  <c r="AT104" i="164"/>
  <c r="S104" i="164"/>
  <c r="AP103" i="164"/>
  <c r="V103" i="164"/>
  <c r="AZ102" i="164"/>
  <c r="AB102" i="164"/>
  <c r="BF101" i="164"/>
  <c r="AL101" i="164"/>
  <c r="N101" i="164"/>
  <c r="AR100" i="164"/>
  <c r="BI99" i="164"/>
  <c r="BK98" i="164"/>
  <c r="BK97" i="164"/>
  <c r="BH96" i="164"/>
  <c r="AT95" i="164"/>
  <c r="AP94" i="164"/>
  <c r="AM93" i="164"/>
  <c r="Y92" i="164"/>
  <c r="X100" i="164"/>
  <c r="BB99" i="164"/>
  <c r="AD99" i="164"/>
  <c r="BH98" i="164"/>
  <c r="AJ98" i="164"/>
  <c r="BB97" i="164"/>
  <c r="AA97" i="164"/>
  <c r="AX96" i="164"/>
  <c r="R96" i="164"/>
  <c r="AP95" i="164"/>
  <c r="O95" i="164"/>
  <c r="AG94" i="164"/>
  <c r="BD93" i="164"/>
  <c r="AD93" i="164"/>
  <c r="AV92" i="164"/>
  <c r="U92" i="164"/>
  <c r="V100" i="164"/>
  <c r="AV99" i="164"/>
  <c r="AB99" i="164"/>
  <c r="BF98" i="164"/>
  <c r="AB98" i="164"/>
  <c r="AY97" i="164"/>
  <c r="X97" i="164"/>
  <c r="AP96" i="164"/>
  <c r="P96" i="164"/>
  <c r="AM95" i="164"/>
  <c r="BE94" i="164"/>
  <c r="AD94" i="164"/>
  <c r="BB93" i="164"/>
  <c r="V93" i="164"/>
  <c r="AS92" i="164"/>
  <c r="R92" i="164"/>
  <c r="AO112" i="164"/>
  <c r="S112" i="164"/>
  <c r="AV111" i="164"/>
  <c r="AA111" i="164"/>
  <c r="BC110" i="164"/>
  <c r="AH110" i="164"/>
  <c r="BK109" i="164"/>
  <c r="AO109" i="164"/>
  <c r="T109" i="164"/>
  <c r="AW108" i="164"/>
  <c r="AA108" i="164"/>
  <c r="BD107" i="164"/>
  <c r="AI107" i="164"/>
  <c r="BK106" i="164"/>
  <c r="AP106" i="164"/>
  <c r="U106" i="164"/>
  <c r="AW105" i="164"/>
  <c r="AB105" i="164"/>
  <c r="BE104" i="164"/>
  <c r="AI104" i="164"/>
  <c r="N104" i="164"/>
  <c r="AU103" i="164"/>
  <c r="AD103" i="164"/>
  <c r="N103" i="164"/>
  <c r="AV102" i="164"/>
  <c r="AF102" i="164"/>
  <c r="P102" i="164"/>
  <c r="AX101" i="164"/>
  <c r="AH101" i="164"/>
  <c r="R101" i="164"/>
  <c r="AZ100" i="164"/>
  <c r="AI100" i="164"/>
  <c r="BA99" i="164"/>
  <c r="U99" i="164"/>
  <c r="AH98" i="164"/>
  <c r="AP97" i="164"/>
  <c r="AW96" i="164"/>
  <c r="BD95" i="164"/>
  <c r="N95" i="164"/>
  <c r="U94" i="164"/>
  <c r="AB93" i="164"/>
  <c r="AJ92" i="164"/>
  <c r="AF100" i="164"/>
  <c r="P100" i="164"/>
  <c r="AX99" i="164"/>
  <c r="AH99" i="164"/>
  <c r="R99" i="164"/>
  <c r="AZ98" i="164"/>
  <c r="AD98" i="164"/>
  <c r="BG97" i="164"/>
  <c r="AL97" i="164"/>
  <c r="P97" i="164"/>
  <c r="AS96" i="164"/>
  <c r="X96" i="164"/>
  <c r="AZ95" i="164"/>
  <c r="AE95" i="164"/>
  <c r="BH94" i="164"/>
  <c r="AL94" i="164"/>
  <c r="Q94" i="164"/>
  <c r="AT93" i="164"/>
  <c r="X93" i="164"/>
  <c r="BA92" i="164"/>
  <c r="AF92" i="164"/>
  <c r="AH100" i="164"/>
  <c r="R100" i="164"/>
  <c r="AZ99" i="164"/>
  <c r="AJ99" i="164"/>
  <c r="T99" i="164"/>
  <c r="BB98" i="164"/>
  <c r="AG98" i="164"/>
  <c r="BJ97" i="164"/>
  <c r="AN97" i="164"/>
  <c r="S97" i="164"/>
  <c r="AV96" i="164"/>
  <c r="Z96" i="164"/>
  <c r="BC95" i="164"/>
  <c r="AH95" i="164"/>
  <c r="BJ94" i="164"/>
  <c r="AO94" i="164"/>
  <c r="T94" i="164"/>
  <c r="AV93" i="164"/>
  <c r="AA93" i="164"/>
  <c r="BD92" i="164"/>
  <c r="AH92" i="164"/>
  <c r="R284" i="100"/>
  <c r="R286" i="100"/>
  <c r="R285" i="100"/>
  <c r="Q181" i="100"/>
  <c r="Q276" i="100"/>
  <c r="Q277" i="100"/>
  <c r="Q183" i="100"/>
  <c r="Q182" i="100" s="1"/>
  <c r="R181" i="100"/>
  <c r="R276" i="100"/>
  <c r="R306" i="100"/>
  <c r="R183" i="100"/>
  <c r="R277" i="100"/>
  <c r="T282" i="100"/>
  <c r="T294" i="100"/>
  <c r="T542" i="100" s="1"/>
  <c r="W529" i="100"/>
  <c r="K143" i="100" a="1"/>
  <c r="K143" i="100" s="1"/>
  <c r="AK49" i="100"/>
  <c r="AH70" i="104"/>
  <c r="AD361" i="100"/>
  <c r="AC362" i="100"/>
  <c r="AJ473" i="100"/>
  <c r="S327" i="100"/>
  <c r="S504" i="100"/>
  <c r="AG444" i="100"/>
  <c r="AN468" i="100"/>
  <c r="AS202" i="100"/>
  <c r="AT199" i="100"/>
  <c r="V152" i="100"/>
  <c r="V181" i="100" s="1"/>
  <c r="AR449" i="100"/>
  <c r="AF270" i="100"/>
  <c r="AG269" i="100"/>
  <c r="AF486" i="100"/>
  <c r="W155" i="100"/>
  <c r="W326" i="100"/>
  <c r="U306" i="100"/>
  <c r="U276" i="100"/>
  <c r="U184" i="100"/>
  <c r="U277" i="100"/>
  <c r="AC431" i="100"/>
  <c r="T293" i="100"/>
  <c r="AF432" i="100"/>
  <c r="AG195" i="100"/>
  <c r="AH192" i="100"/>
  <c r="U181" i="100"/>
  <c r="T182" i="100"/>
  <c r="AI349" i="100"/>
  <c r="AH350" i="100"/>
  <c r="AV380" i="100"/>
  <c r="AK471" i="100"/>
  <c r="AK472" i="100"/>
  <c r="AL470" i="100"/>
  <c r="AK467" i="100"/>
  <c r="AU142" i="100"/>
  <c r="AT144" i="100"/>
  <c r="T286" i="100"/>
  <c r="T285" i="100"/>
  <c r="T284" i="100"/>
  <c r="AN469" i="100"/>
  <c r="AG16" i="100"/>
  <c r="AH14" i="100"/>
  <c r="AS463" i="100"/>
  <c r="AR464" i="100"/>
  <c r="Y159" i="100"/>
  <c r="X156" i="100"/>
  <c r="T185" i="100"/>
  <c r="S338" i="100" l="1"/>
  <c r="S505" i="100"/>
  <c r="S333" i="100"/>
  <c r="U294" i="100"/>
  <c r="U542" i="100" s="1"/>
  <c r="R185" i="100"/>
  <c r="Q185" i="100"/>
  <c r="R294" i="100"/>
  <c r="R542" i="100" s="1"/>
  <c r="R182" i="100"/>
  <c r="R282" i="100"/>
  <c r="R302" i="100"/>
  <c r="R333" i="100" s="1"/>
  <c r="R293" i="100"/>
  <c r="R301" i="100"/>
  <c r="R338" i="100" s="1"/>
  <c r="U282" i="100"/>
  <c r="AF331" i="100"/>
  <c r="AF511" i="100" s="1"/>
  <c r="U185" i="100"/>
  <c r="AI70" i="104"/>
  <c r="AL49" i="100"/>
  <c r="AD362" i="100"/>
  <c r="AE361" i="100"/>
  <c r="AI14" i="100"/>
  <c r="AH16" i="100"/>
  <c r="T302" i="100"/>
  <c r="AW380" i="100"/>
  <c r="U284" i="100"/>
  <c r="U301" i="100" s="1"/>
  <c r="U286" i="100"/>
  <c r="U285" i="100"/>
  <c r="U302" i="100" s="1"/>
  <c r="AG486" i="100"/>
  <c r="AU144" i="100"/>
  <c r="AV142" i="100"/>
  <c r="AK473" i="100"/>
  <c r="AD431" i="100"/>
  <c r="U182" i="100"/>
  <c r="AS449" i="100"/>
  <c r="AH195" i="100"/>
  <c r="AI192" i="100"/>
  <c r="AS464" i="100"/>
  <c r="AT463" i="100"/>
  <c r="AO469" i="100"/>
  <c r="T301" i="100"/>
  <c r="T540" i="100"/>
  <c r="T504" i="100"/>
  <c r="T327" i="100"/>
  <c r="U293" i="100"/>
  <c r="AO468" i="100"/>
  <c r="X326" i="100"/>
  <c r="X155" i="100"/>
  <c r="Z159" i="100"/>
  <c r="Y156" i="100"/>
  <c r="AL472" i="100"/>
  <c r="AM470" i="100"/>
  <c r="AL471" i="100"/>
  <c r="AL467" i="100"/>
  <c r="AJ349" i="100"/>
  <c r="AI350" i="100"/>
  <c r="AG432" i="100"/>
  <c r="AH269" i="100"/>
  <c r="AG270" i="100"/>
  <c r="V276" i="100"/>
  <c r="V306" i="100"/>
  <c r="V183" i="100"/>
  <c r="V184" i="100"/>
  <c r="V277" i="100"/>
  <c r="AT202" i="100"/>
  <c r="AU199" i="100"/>
  <c r="AH444" i="100"/>
  <c r="R327" i="100" l="1"/>
  <c r="R540" i="100"/>
  <c r="V282" i="100"/>
  <c r="AG331" i="100"/>
  <c r="AG511" i="100" s="1"/>
  <c r="AH157" i="100"/>
  <c r="AM49" i="100"/>
  <c r="AJ70" i="104"/>
  <c r="AE362" i="100"/>
  <c r="AF361" i="100"/>
  <c r="AI444" i="100"/>
  <c r="AU202" i="100"/>
  <c r="AV199" i="100"/>
  <c r="V182" i="100"/>
  <c r="AI269" i="100"/>
  <c r="AH270" i="100"/>
  <c r="AK349" i="100"/>
  <c r="AJ350" i="100"/>
  <c r="AP468" i="100"/>
  <c r="V185" i="100"/>
  <c r="AT449" i="100"/>
  <c r="AW142" i="100"/>
  <c r="AV144" i="100"/>
  <c r="U540" i="100"/>
  <c r="U327" i="100"/>
  <c r="U504" i="100"/>
  <c r="AX380" i="100"/>
  <c r="AL473" i="100"/>
  <c r="T338" i="100"/>
  <c r="T505" i="100"/>
  <c r="AT464" i="100"/>
  <c r="AU463" i="100"/>
  <c r="AE431" i="100"/>
  <c r="U338" i="100"/>
  <c r="U505" i="100"/>
  <c r="AJ14" i="100"/>
  <c r="AI16" i="100"/>
  <c r="V294" i="100"/>
  <c r="V542" i="100" s="1"/>
  <c r="V293" i="100"/>
  <c r="Y326" i="100"/>
  <c r="Y155" i="100"/>
  <c r="AI195" i="100"/>
  <c r="AJ192" i="100"/>
  <c r="AH486" i="100"/>
  <c r="U333" i="100"/>
  <c r="U506" i="100"/>
  <c r="T506" i="100"/>
  <c r="T333" i="100"/>
  <c r="V284" i="100"/>
  <c r="V286" i="100"/>
  <c r="V285" i="100"/>
  <c r="AH432" i="100"/>
  <c r="AM472" i="100"/>
  <c r="AM471" i="100"/>
  <c r="AN470" i="100"/>
  <c r="AM467" i="100"/>
  <c r="AA159" i="100"/>
  <c r="Z156" i="100"/>
  <c r="AP469" i="100"/>
  <c r="AI157" i="100" l="1"/>
  <c r="AH331" i="100"/>
  <c r="AH511" i="100" s="1"/>
  <c r="AN49" i="100"/>
  <c r="AK70" i="104"/>
  <c r="AF362" i="100"/>
  <c r="AG361" i="100"/>
  <c r="Z155" i="100"/>
  <c r="Z326" i="100"/>
  <c r="AJ16" i="100"/>
  <c r="AK14" i="100"/>
  <c r="AF431" i="100"/>
  <c r="AX142" i="100"/>
  <c r="AW144" i="100"/>
  <c r="AB159" i="100"/>
  <c r="AA156" i="100"/>
  <c r="AN472" i="100"/>
  <c r="AN471" i="100"/>
  <c r="AO470" i="100"/>
  <c r="AN467" i="100"/>
  <c r="AI270" i="100"/>
  <c r="AJ269" i="100"/>
  <c r="AJ444" i="100"/>
  <c r="AI486" i="100"/>
  <c r="AU464" i="100"/>
  <c r="AV463" i="100"/>
  <c r="AU449" i="100"/>
  <c r="AQ468" i="100"/>
  <c r="AM473" i="100"/>
  <c r="AI432" i="100"/>
  <c r="V302" i="100"/>
  <c r="AQ469" i="100"/>
  <c r="V301" i="100"/>
  <c r="AK192" i="100"/>
  <c r="AJ195" i="100"/>
  <c r="AY380" i="100"/>
  <c r="AK350" i="100"/>
  <c r="AL349" i="100"/>
  <c r="AV202" i="100"/>
  <c r="AW199" i="100"/>
  <c r="AJ157" i="100" l="1"/>
  <c r="AI331" i="100"/>
  <c r="AI511" i="100" s="1"/>
  <c r="AH361" i="100"/>
  <c r="AG362" i="100"/>
  <c r="AL70" i="104"/>
  <c r="AO49" i="100"/>
  <c r="AW202" i="100"/>
  <c r="AX199" i="100"/>
  <c r="AZ380" i="100"/>
  <c r="AL192" i="100"/>
  <c r="AK195" i="100"/>
  <c r="AR469" i="100"/>
  <c r="AV449" i="100"/>
  <c r="AK444" i="100"/>
  <c r="AG431" i="100"/>
  <c r="AL14" i="100"/>
  <c r="AK16" i="100"/>
  <c r="AR468" i="100"/>
  <c r="V504" i="100"/>
  <c r="V327" i="100"/>
  <c r="V540" i="100"/>
  <c r="AP470" i="100"/>
  <c r="AO472" i="100"/>
  <c r="AO471" i="100"/>
  <c r="AO467" i="100"/>
  <c r="AJ432" i="100"/>
  <c r="AW463" i="100"/>
  <c r="AV464" i="100"/>
  <c r="AJ486" i="100"/>
  <c r="AM349" i="100"/>
  <c r="AL350" i="100"/>
  <c r="V505" i="100"/>
  <c r="V338" i="100"/>
  <c r="V333" i="100"/>
  <c r="V506" i="100"/>
  <c r="AN473" i="100"/>
  <c r="AC159" i="100"/>
  <c r="AB156" i="100"/>
  <c r="AY142" i="100"/>
  <c r="AX144" i="100"/>
  <c r="AK269" i="100"/>
  <c r="AJ270" i="100"/>
  <c r="AA155" i="100"/>
  <c r="AA326" i="100"/>
  <c r="AJ331" i="100" l="1"/>
  <c r="AJ511" i="100" s="1"/>
  <c r="AK157" i="100"/>
  <c r="AM70" i="104"/>
  <c r="AP49" i="100"/>
  <c r="AI361" i="100"/>
  <c r="AH362" i="100"/>
  <c r="AP471" i="100"/>
  <c r="AQ470" i="100"/>
  <c r="AP472" i="100"/>
  <c r="AP467" i="100"/>
  <c r="AS468" i="100"/>
  <c r="AW449" i="100"/>
  <c r="AS469" i="100"/>
  <c r="AX463" i="100"/>
  <c r="AW464" i="100"/>
  <c r="AO473" i="100"/>
  <c r="AH431" i="100"/>
  <c r="AY199" i="100"/>
  <c r="AX202" i="100"/>
  <c r="AY144" i="100"/>
  <c r="AZ142" i="100"/>
  <c r="AK486" i="100"/>
  <c r="AL444" i="100"/>
  <c r="AM192" i="100"/>
  <c r="AL195" i="100"/>
  <c r="BA380" i="100"/>
  <c r="AD159" i="100"/>
  <c r="AC156" i="100"/>
  <c r="AL269" i="100"/>
  <c r="AK270" i="100"/>
  <c r="AB326" i="100"/>
  <c r="AB155" i="100"/>
  <c r="AN349" i="100"/>
  <c r="AM350" i="100"/>
  <c r="AK432" i="100"/>
  <c r="AL16" i="100"/>
  <c r="AM14" i="100"/>
  <c r="AK331" i="100" l="1"/>
  <c r="AK511" i="100" s="1"/>
  <c r="AL157" i="100"/>
  <c r="AQ49" i="100"/>
  <c r="AN70" i="104"/>
  <c r="AI362" i="100"/>
  <c r="AJ361" i="100"/>
  <c r="AL432" i="100"/>
  <c r="AM269" i="100"/>
  <c r="AL270" i="100"/>
  <c r="AE159" i="100"/>
  <c r="AD156" i="100"/>
  <c r="AN14" i="100"/>
  <c r="AM16" i="100"/>
  <c r="AO349" i="100"/>
  <c r="AN350" i="100"/>
  <c r="AI431" i="100"/>
  <c r="AX464" i="100"/>
  <c r="AY463" i="100"/>
  <c r="AR470" i="100"/>
  <c r="AQ471" i="100"/>
  <c r="AQ472" i="100"/>
  <c r="AQ467" i="100"/>
  <c r="BA142" i="100"/>
  <c r="AZ144" i="100"/>
  <c r="AY202" i="100"/>
  <c r="AZ199" i="100"/>
  <c r="AT469" i="100"/>
  <c r="AT468" i="100"/>
  <c r="AM195" i="100"/>
  <c r="AN192" i="100"/>
  <c r="AM444" i="100"/>
  <c r="AC155" i="100"/>
  <c r="AC326" i="100"/>
  <c r="BB380" i="100"/>
  <c r="AL486" i="100"/>
  <c r="AX449" i="100"/>
  <c r="AP473" i="100"/>
  <c r="AM157" i="100" l="1"/>
  <c r="AL331" i="100"/>
  <c r="AL511" i="100" s="1"/>
  <c r="AR49" i="100"/>
  <c r="AO70" i="104"/>
  <c r="AK361" i="100"/>
  <c r="AJ362" i="100"/>
  <c r="AQ473" i="100"/>
  <c r="AN16" i="100"/>
  <c r="AO14" i="100"/>
  <c r="BA199" i="100"/>
  <c r="AZ202" i="100"/>
  <c r="AM432" i="100"/>
  <c r="AN195" i="100"/>
  <c r="AO192" i="100"/>
  <c r="AU469" i="100"/>
  <c r="AY464" i="100"/>
  <c r="AZ463" i="100"/>
  <c r="AD155" i="100"/>
  <c r="AD326" i="100"/>
  <c r="AM270" i="100"/>
  <c r="AN269" i="100"/>
  <c r="AM486" i="100"/>
  <c r="AN444" i="100"/>
  <c r="AU468" i="100"/>
  <c r="BC380" i="100"/>
  <c r="AY449" i="100"/>
  <c r="BB142" i="100"/>
  <c r="BA144" i="100"/>
  <c r="AR471" i="100"/>
  <c r="AS470" i="100"/>
  <c r="AR472" i="100"/>
  <c r="AR467" i="100"/>
  <c r="AJ431" i="100"/>
  <c r="AP349" i="100"/>
  <c r="AO350" i="100"/>
  <c r="AF159" i="100"/>
  <c r="AE156" i="100"/>
  <c r="AM331" i="100" l="1"/>
  <c r="AM511" i="100" s="1"/>
  <c r="AN157" i="100"/>
  <c r="AS49" i="100"/>
  <c r="AP70" i="104"/>
  <c r="AK362" i="100"/>
  <c r="AL361" i="100"/>
  <c r="AZ449" i="100"/>
  <c r="AO444" i="100"/>
  <c r="AG159" i="100"/>
  <c r="AF156" i="100"/>
  <c r="AV468" i="100"/>
  <c r="BA202" i="100"/>
  <c r="BB199" i="100"/>
  <c r="AO16" i="100"/>
  <c r="AP14" i="100"/>
  <c r="AQ349" i="100"/>
  <c r="AP350" i="100"/>
  <c r="AK431" i="100"/>
  <c r="BB144" i="100"/>
  <c r="BC142" i="100"/>
  <c r="BD380" i="100"/>
  <c r="AN270" i="100"/>
  <c r="AO269" i="100"/>
  <c r="AP192" i="100"/>
  <c r="AO195" i="100"/>
  <c r="AE155" i="100"/>
  <c r="AE326" i="100"/>
  <c r="AR473" i="100"/>
  <c r="AN432" i="100"/>
  <c r="AT470" i="100"/>
  <c r="AS472" i="100"/>
  <c r="AS471" i="100"/>
  <c r="AS467" i="100"/>
  <c r="AN486" i="100"/>
  <c r="BA463" i="100"/>
  <c r="AZ464" i="100"/>
  <c r="AV469" i="100"/>
  <c r="AN331" i="100" l="1"/>
  <c r="AN511" i="100" s="1"/>
  <c r="AO157" i="100"/>
  <c r="AQ70" i="104"/>
  <c r="AT49" i="100"/>
  <c r="AM361" i="100"/>
  <c r="AL362" i="100"/>
  <c r="AH159" i="100"/>
  <c r="AG156" i="100"/>
  <c r="AR349" i="100"/>
  <c r="AQ350" i="100"/>
  <c r="BA449" i="100"/>
  <c r="AT472" i="100"/>
  <c r="AU470" i="100"/>
  <c r="AT471" i="100"/>
  <c r="AT467" i="100"/>
  <c r="AW468" i="100"/>
  <c r="AO486" i="100"/>
  <c r="AS473" i="100"/>
  <c r="AL431" i="100"/>
  <c r="AQ14" i="100"/>
  <c r="AP16" i="100"/>
  <c r="BC199" i="100"/>
  <c r="BB202" i="100"/>
  <c r="AW469" i="100"/>
  <c r="BB463" i="100"/>
  <c r="BA464" i="100"/>
  <c r="AO432" i="100"/>
  <c r="AQ192" i="100"/>
  <c r="AP195" i="100"/>
  <c r="AP269" i="100"/>
  <c r="AO270" i="100"/>
  <c r="BE380" i="100"/>
  <c r="BC144" i="100"/>
  <c r="BD142" i="100"/>
  <c r="AF326" i="100"/>
  <c r="AF155" i="100"/>
  <c r="AP444" i="100"/>
  <c r="AP157" i="100" l="1"/>
  <c r="AO331" i="100"/>
  <c r="AO511" i="100" s="1"/>
  <c r="AU49" i="100"/>
  <c r="AR70" i="104"/>
  <c r="AM362" i="100"/>
  <c r="AN361" i="100"/>
  <c r="AQ444" i="100"/>
  <c r="AI159" i="100"/>
  <c r="AH156" i="100"/>
  <c r="AM431" i="100"/>
  <c r="AS349" i="100"/>
  <c r="AR350" i="100"/>
  <c r="AP432" i="100"/>
  <c r="AQ16" i="100"/>
  <c r="AR14" i="100"/>
  <c r="AT473" i="100"/>
  <c r="AU471" i="100"/>
  <c r="AU472" i="100"/>
  <c r="AV470" i="100"/>
  <c r="AU467" i="100"/>
  <c r="BF380" i="100"/>
  <c r="AQ195" i="100"/>
  <c r="AR192" i="100"/>
  <c r="BB464" i="100"/>
  <c r="BC463" i="100"/>
  <c r="BE142" i="100"/>
  <c r="BD144" i="100"/>
  <c r="AQ269" i="100"/>
  <c r="AP270" i="100"/>
  <c r="AX469" i="100"/>
  <c r="BC202" i="100"/>
  <c r="BD199" i="100"/>
  <c r="AP486" i="100"/>
  <c r="AX468" i="100"/>
  <c r="BB449" i="100"/>
  <c r="AG155" i="100"/>
  <c r="AG326" i="100"/>
  <c r="AP331" i="100" l="1"/>
  <c r="AP511" i="100" s="1"/>
  <c r="AQ157" i="100"/>
  <c r="AS70" i="104"/>
  <c r="AV49" i="100"/>
  <c r="AN362" i="100"/>
  <c r="AO361" i="100"/>
  <c r="AY469" i="100"/>
  <c r="BG380" i="100"/>
  <c r="AU473" i="100"/>
  <c r="BC449" i="100"/>
  <c r="AR269" i="100"/>
  <c r="AQ270" i="100"/>
  <c r="AR16" i="100"/>
  <c r="AS14" i="100"/>
  <c r="AT349" i="100"/>
  <c r="AS350" i="100"/>
  <c r="AR444" i="100"/>
  <c r="BE199" i="100"/>
  <c r="BD202" i="100"/>
  <c r="BC464" i="100"/>
  <c r="BD463" i="100"/>
  <c r="AH326" i="100"/>
  <c r="AH155" i="100"/>
  <c r="AN431" i="100"/>
  <c r="AY468" i="100"/>
  <c r="AQ486" i="100"/>
  <c r="AS192" i="100"/>
  <c r="AR195" i="100"/>
  <c r="AV472" i="100"/>
  <c r="AV471" i="100"/>
  <c r="AW470" i="100"/>
  <c r="AV467" i="100"/>
  <c r="BE144" i="100"/>
  <c r="BF142" i="100"/>
  <c r="AQ432" i="100"/>
  <c r="AJ159" i="100"/>
  <c r="AI156" i="100"/>
  <c r="AQ331" i="100" l="1"/>
  <c r="AQ511" i="100" s="1"/>
  <c r="AR157" i="100"/>
  <c r="AP361" i="100"/>
  <c r="AO362" i="100"/>
  <c r="AT70" i="104"/>
  <c r="AW49" i="100"/>
  <c r="AK159" i="100"/>
  <c r="AJ156" i="100"/>
  <c r="AT192" i="100"/>
  <c r="AS195" i="100"/>
  <c r="BE463" i="100"/>
  <c r="BD464" i="100"/>
  <c r="AO431" i="100"/>
  <c r="AS444" i="100"/>
  <c r="BD449" i="100"/>
  <c r="AZ469" i="100"/>
  <c r="BG142" i="100"/>
  <c r="BF144" i="100"/>
  <c r="AX470" i="100"/>
  <c r="AW472" i="100"/>
  <c r="AW471" i="100"/>
  <c r="AW467" i="100"/>
  <c r="AZ468" i="100"/>
  <c r="AS16" i="100"/>
  <c r="AT14" i="100"/>
  <c r="AR432" i="100"/>
  <c r="AR486" i="100"/>
  <c r="BH380" i="100"/>
  <c r="AI155" i="100"/>
  <c r="AI326" i="100"/>
  <c r="AV473" i="100"/>
  <c r="BE202" i="100"/>
  <c r="BF199" i="100"/>
  <c r="AU349" i="100"/>
  <c r="AT350" i="100"/>
  <c r="AS269" i="100"/>
  <c r="AR270" i="100"/>
  <c r="AS157" i="100" l="1"/>
  <c r="AR331" i="100"/>
  <c r="AR511" i="100" s="1"/>
  <c r="AU70" i="104"/>
  <c r="AX49" i="100"/>
  <c r="AP362" i="100"/>
  <c r="AQ361" i="100"/>
  <c r="AT444" i="100"/>
  <c r="AP431" i="100"/>
  <c r="AJ155" i="100"/>
  <c r="AJ326" i="100"/>
  <c r="AS486" i="100"/>
  <c r="AL159" i="100"/>
  <c r="AK156" i="100"/>
  <c r="AS432" i="100"/>
  <c r="AU14" i="100"/>
  <c r="AT16" i="100"/>
  <c r="AX472" i="100"/>
  <c r="AY470" i="100"/>
  <c r="AX471" i="100"/>
  <c r="AX467" i="100"/>
  <c r="BG144" i="100"/>
  <c r="BH142" i="100"/>
  <c r="BA469" i="100"/>
  <c r="BF463" i="100"/>
  <c r="BE464" i="100"/>
  <c r="AT269" i="100"/>
  <c r="AS270" i="100"/>
  <c r="AU350" i="100"/>
  <c r="AV349" i="100"/>
  <c r="BG199" i="100"/>
  <c r="BF202" i="100"/>
  <c r="BI380" i="100"/>
  <c r="BE449" i="100"/>
  <c r="BA468" i="100"/>
  <c r="AW473" i="100"/>
  <c r="AT195" i="100"/>
  <c r="AU192" i="100"/>
  <c r="AS331" i="100" l="1"/>
  <c r="AS511" i="100" s="1"/>
  <c r="AT157" i="100"/>
  <c r="AV70" i="104"/>
  <c r="AY49" i="100"/>
  <c r="AR361" i="100"/>
  <c r="AQ362" i="100"/>
  <c r="AU195" i="100"/>
  <c r="AV192" i="100"/>
  <c r="AW349" i="100"/>
  <c r="AV350" i="100"/>
  <c r="AX473" i="100"/>
  <c r="AV14" i="100"/>
  <c r="AU16" i="100"/>
  <c r="BF464" i="100"/>
  <c r="BG463" i="100"/>
  <c r="BB469" i="100"/>
  <c r="AU444" i="100"/>
  <c r="BB468" i="100"/>
  <c r="AT432" i="100"/>
  <c r="AM159" i="100"/>
  <c r="AL156" i="100"/>
  <c r="BF449" i="100"/>
  <c r="AT486" i="100"/>
  <c r="BJ380" i="100"/>
  <c r="BH199" i="100"/>
  <c r="BG202" i="100"/>
  <c r="AU269" i="100"/>
  <c r="AT270" i="100"/>
  <c r="BI142" i="100"/>
  <c r="BH144" i="100"/>
  <c r="AZ470" i="100"/>
  <c r="AY472" i="100"/>
  <c r="AY471" i="100"/>
  <c r="AY467" i="100"/>
  <c r="AK155" i="100"/>
  <c r="AK326" i="100"/>
  <c r="AQ431" i="100"/>
  <c r="AU157" i="100" l="1"/>
  <c r="AT331" i="100"/>
  <c r="AT511" i="100" s="1"/>
  <c r="AR362" i="100"/>
  <c r="AS361" i="100"/>
  <c r="AW70" i="104"/>
  <c r="AZ49" i="100"/>
  <c r="BI199" i="100"/>
  <c r="BH202" i="100"/>
  <c r="BK380" i="100"/>
  <c r="AL326" i="100"/>
  <c r="AL155" i="100"/>
  <c r="BC469" i="100"/>
  <c r="BH463" i="100"/>
  <c r="BG464" i="100"/>
  <c r="AR431" i="100"/>
  <c r="BI144" i="100"/>
  <c r="BJ142" i="100"/>
  <c r="AU270" i="100"/>
  <c r="AV269" i="100"/>
  <c r="AN159" i="100"/>
  <c r="AM156" i="100"/>
  <c r="AX349" i="100"/>
  <c r="AW350" i="100"/>
  <c r="AV195" i="100"/>
  <c r="AW192" i="100"/>
  <c r="BA470" i="100"/>
  <c r="AZ472" i="100"/>
  <c r="AZ471" i="100"/>
  <c r="AZ467" i="100"/>
  <c r="AU432" i="100"/>
  <c r="BC468" i="100"/>
  <c r="AV444" i="100"/>
  <c r="AY473" i="100"/>
  <c r="AU486" i="100"/>
  <c r="BG449" i="100"/>
  <c r="AV16" i="100"/>
  <c r="AW14" i="100"/>
  <c r="AV157" i="100" l="1"/>
  <c r="AU331" i="100"/>
  <c r="AU511" i="100" s="1"/>
  <c r="AS362" i="100"/>
  <c r="AT361" i="100"/>
  <c r="BA49" i="100"/>
  <c r="AX70" i="104"/>
  <c r="AV486" i="100"/>
  <c r="AV432" i="100"/>
  <c r="AW444" i="100"/>
  <c r="BI463" i="100"/>
  <c r="BH464" i="100"/>
  <c r="BH449" i="100"/>
  <c r="BB470" i="100"/>
  <c r="BA471" i="100"/>
  <c r="BA472" i="100"/>
  <c r="BA467" i="100"/>
  <c r="AY349" i="100"/>
  <c r="AX350" i="100"/>
  <c r="AM155" i="100"/>
  <c r="AM326" i="100"/>
  <c r="AS431" i="100"/>
  <c r="BD469" i="100"/>
  <c r="BI202" i="100"/>
  <c r="BJ199" i="100"/>
  <c r="AW16" i="100"/>
  <c r="AX14" i="100"/>
  <c r="BD468" i="100"/>
  <c r="BJ144" i="100"/>
  <c r="BK142" i="100"/>
  <c r="BL380" i="100"/>
  <c r="AZ473" i="100"/>
  <c r="AX192" i="100"/>
  <c r="AW195" i="100"/>
  <c r="AO159" i="100"/>
  <c r="AN156" i="100"/>
  <c r="AV270" i="100"/>
  <c r="AW269" i="100"/>
  <c r="AW157" i="100" l="1"/>
  <c r="AV331" i="100"/>
  <c r="AV511" i="100" s="1"/>
  <c r="AT362" i="100"/>
  <c r="AU361" i="100"/>
  <c r="AY70" i="104"/>
  <c r="BB49" i="100"/>
  <c r="AP159" i="100"/>
  <c r="AO156" i="100"/>
  <c r="AZ349" i="100"/>
  <c r="AY350" i="100"/>
  <c r="BC470" i="100"/>
  <c r="BB471" i="100"/>
  <c r="BB472" i="100"/>
  <c r="BB467" i="100"/>
  <c r="BI464" i="100"/>
  <c r="BJ463" i="100"/>
  <c r="AW486" i="100"/>
  <c r="BA473" i="100"/>
  <c r="BI449" i="100"/>
  <c r="BE468" i="100"/>
  <c r="BE469" i="100"/>
  <c r="AW432" i="100"/>
  <c r="AX269" i="100"/>
  <c r="AW270" i="100"/>
  <c r="AY192" i="100"/>
  <c r="AX195" i="100"/>
  <c r="AX444" i="100"/>
  <c r="AX16" i="100"/>
  <c r="AY14" i="100"/>
  <c r="AN155" i="100"/>
  <c r="AN326" i="100"/>
  <c r="BM380" i="100"/>
  <c r="BK144" i="100"/>
  <c r="BL142" i="100"/>
  <c r="BK199" i="100"/>
  <c r="BJ202" i="100"/>
  <c r="AT431" i="100"/>
  <c r="AW331" i="100" l="1"/>
  <c r="AW511" i="100" s="1"/>
  <c r="AX157" i="100"/>
  <c r="AV361" i="100"/>
  <c r="AU362" i="100"/>
  <c r="AZ70" i="104"/>
  <c r="BC49" i="100"/>
  <c r="BB473" i="100"/>
  <c r="AZ14" i="100"/>
  <c r="AY16" i="100"/>
  <c r="AZ192" i="100"/>
  <c r="AY195" i="100"/>
  <c r="AX270" i="100"/>
  <c r="AY269" i="100"/>
  <c r="BF468" i="100"/>
  <c r="BJ464" i="100"/>
  <c r="BK463" i="100"/>
  <c r="BA349" i="100"/>
  <c r="AZ350" i="100"/>
  <c r="AO155" i="100"/>
  <c r="AO326" i="100"/>
  <c r="AU431" i="100"/>
  <c r="BN380" i="100"/>
  <c r="AX432" i="100"/>
  <c r="AX486" i="100"/>
  <c r="AQ159" i="100"/>
  <c r="AP156" i="100"/>
  <c r="BL199" i="100"/>
  <c r="BK202" i="100"/>
  <c r="BL144" i="100"/>
  <c r="BM142" i="100"/>
  <c r="AY444" i="100"/>
  <c r="BF469" i="100"/>
  <c r="BJ449" i="100"/>
  <c r="BC472" i="100"/>
  <c r="BD470" i="100"/>
  <c r="BC471" i="100"/>
  <c r="BC467" i="100"/>
  <c r="AY157" i="100" l="1"/>
  <c r="AX331" i="100"/>
  <c r="AX511" i="100" s="1"/>
  <c r="BD49" i="100"/>
  <c r="BA70" i="104"/>
  <c r="AW361" i="100"/>
  <c r="AV362" i="100"/>
  <c r="AZ444" i="100"/>
  <c r="BM199" i="100"/>
  <c r="BL202" i="100"/>
  <c r="AP155" i="100"/>
  <c r="AP326" i="100"/>
  <c r="BA350" i="100"/>
  <c r="BB349" i="100"/>
  <c r="AZ16" i="100"/>
  <c r="BA14" i="100"/>
  <c r="BE470" i="100"/>
  <c r="BD472" i="100"/>
  <c r="BD471" i="100"/>
  <c r="BD467" i="100"/>
  <c r="BM144" i="100"/>
  <c r="K144" i="100" s="1" a="1"/>
  <c r="K144" i="100" s="1"/>
  <c r="BN142" i="100"/>
  <c r="BN144" i="100" s="1"/>
  <c r="K142" i="100" a="1"/>
  <c r="K142" i="100" s="1"/>
  <c r="AV431" i="100"/>
  <c r="BL463" i="100"/>
  <c r="BK464" i="100"/>
  <c r="BK449" i="100"/>
  <c r="AR159" i="100"/>
  <c r="AQ156" i="100"/>
  <c r="AY432" i="100"/>
  <c r="BG468" i="100"/>
  <c r="AZ195" i="100"/>
  <c r="BA192" i="100"/>
  <c r="BC473" i="100"/>
  <c r="BG469" i="100"/>
  <c r="AY486" i="100"/>
  <c r="AZ269" i="100"/>
  <c r="AY270" i="100"/>
  <c r="AY331" i="100" l="1"/>
  <c r="AY511" i="100" s="1"/>
  <c r="AZ157" i="100"/>
  <c r="AW362" i="100"/>
  <c r="AX361" i="100"/>
  <c r="BE49" i="100"/>
  <c r="BB70" i="104"/>
  <c r="AQ326" i="100"/>
  <c r="AQ155" i="100"/>
  <c r="AZ486" i="100"/>
  <c r="BH469" i="100"/>
  <c r="BD473" i="100"/>
  <c r="BA16" i="100"/>
  <c r="BB14" i="100"/>
  <c r="BC349" i="100"/>
  <c r="BB350" i="100"/>
  <c r="AZ270" i="100"/>
  <c r="BA269" i="100"/>
  <c r="BA195" i="100"/>
  <c r="BB192" i="100"/>
  <c r="AS159" i="100"/>
  <c r="AR156" i="100"/>
  <c r="AW431" i="100"/>
  <c r="BE471" i="100"/>
  <c r="BF470" i="100"/>
  <c r="BE472" i="100"/>
  <c r="BE467" i="100"/>
  <c r="BM202" i="100"/>
  <c r="BN199" i="100"/>
  <c r="BN202" i="100" s="1"/>
  <c r="BH468" i="100"/>
  <c r="AZ432" i="100"/>
  <c r="BL449" i="100"/>
  <c r="BM463" i="100"/>
  <c r="BL464" i="100"/>
  <c r="BA444" i="100"/>
  <c r="BA157" i="100" l="1"/>
  <c r="AZ331" i="100"/>
  <c r="AZ511" i="100" s="1"/>
  <c r="AY361" i="100"/>
  <c r="AX362" i="100"/>
  <c r="BF49" i="100"/>
  <c r="BC70" i="104"/>
  <c r="BC350" i="100"/>
  <c r="BD349" i="100"/>
  <c r="BE473" i="100"/>
  <c r="AX431" i="100"/>
  <c r="BA270" i="100"/>
  <c r="BB269" i="100"/>
  <c r="BI469" i="100"/>
  <c r="BB444" i="100"/>
  <c r="AT159" i="100"/>
  <c r="AS156" i="100"/>
  <c r="BN463" i="100"/>
  <c r="BN464" i="100" s="1"/>
  <c r="BM464" i="100"/>
  <c r="K464" i="100" s="1" a="1"/>
  <c r="K464" i="100" s="1"/>
  <c r="K463" i="100" a="1"/>
  <c r="K463" i="100" s="1"/>
  <c r="BM449" i="100"/>
  <c r="BA432" i="100"/>
  <c r="BI468" i="100"/>
  <c r="BG470" i="100"/>
  <c r="BF471" i="100"/>
  <c r="BF472" i="100"/>
  <c r="BF467" i="100"/>
  <c r="AR326" i="100"/>
  <c r="AR155" i="100"/>
  <c r="BB195" i="100"/>
  <c r="BC192" i="100"/>
  <c r="BC14" i="100"/>
  <c r="BB16" i="100"/>
  <c r="BA486" i="100"/>
  <c r="BA331" i="100" l="1"/>
  <c r="BA511" i="100" s="1"/>
  <c r="BB157" i="100"/>
  <c r="BG49" i="100"/>
  <c r="BD70" i="104"/>
  <c r="AZ361" i="100"/>
  <c r="AY362" i="100"/>
  <c r="BB486" i="100"/>
  <c r="BN449" i="100"/>
  <c r="AS155" i="100"/>
  <c r="AS326" i="100"/>
  <c r="BJ468" i="100"/>
  <c r="BG472" i="100"/>
  <c r="BG471" i="100"/>
  <c r="BH470" i="100"/>
  <c r="BG467" i="100"/>
  <c r="BC444" i="100"/>
  <c r="BJ469" i="100"/>
  <c r="BD350" i="100"/>
  <c r="BE349" i="100"/>
  <c r="BB432" i="100"/>
  <c r="AU159" i="100"/>
  <c r="AT156" i="100"/>
  <c r="BC269" i="100"/>
  <c r="BB270" i="100"/>
  <c r="AY431" i="100"/>
  <c r="BC16" i="100"/>
  <c r="BD14" i="100"/>
  <c r="BD192" i="100"/>
  <c r="BC195" i="100"/>
  <c r="BF473" i="100"/>
  <c r="BB331" i="100" l="1"/>
  <c r="BB511" i="100" s="1"/>
  <c r="BC157" i="100"/>
  <c r="BE70" i="104"/>
  <c r="BH49" i="100"/>
  <c r="AZ362" i="100"/>
  <c r="BA361" i="100"/>
  <c r="BK469" i="100"/>
  <c r="BD444" i="100"/>
  <c r="BD16" i="100"/>
  <c r="BE14" i="100"/>
  <c r="AV159" i="100"/>
  <c r="AU156" i="100"/>
  <c r="BF349" i="100"/>
  <c r="BE350" i="100"/>
  <c r="BK468" i="100"/>
  <c r="BH471" i="100"/>
  <c r="BH472" i="100"/>
  <c r="BI470" i="100"/>
  <c r="BH467" i="100"/>
  <c r="BC486" i="100"/>
  <c r="BE192" i="100"/>
  <c r="BD195" i="100"/>
  <c r="AZ431" i="100"/>
  <c r="BC270" i="100"/>
  <c r="BD269" i="100"/>
  <c r="AT155" i="100"/>
  <c r="AT326" i="100"/>
  <c r="BC432" i="100"/>
  <c r="BG473" i="100"/>
  <c r="BC331" i="100" l="1"/>
  <c r="BC511" i="100" s="1"/>
  <c r="BD157" i="100"/>
  <c r="BI49" i="100"/>
  <c r="BF70" i="104"/>
  <c r="BB361" i="100"/>
  <c r="BA362" i="100"/>
  <c r="BD270" i="100"/>
  <c r="BE269" i="100"/>
  <c r="BF192" i="100"/>
  <c r="BE195" i="100"/>
  <c r="BH473" i="100"/>
  <c r="BL468" i="100"/>
  <c r="BE16" i="100"/>
  <c r="BF14" i="100"/>
  <c r="BD486" i="100"/>
  <c r="BJ470" i="100"/>
  <c r="BI472" i="100"/>
  <c r="BI471" i="100"/>
  <c r="BI467" i="100"/>
  <c r="AW159" i="100"/>
  <c r="AV156" i="100"/>
  <c r="BG349" i="100"/>
  <c r="BF350" i="100"/>
  <c r="BD432" i="100"/>
  <c r="AU326" i="100"/>
  <c r="AU155" i="100"/>
  <c r="BA431" i="100"/>
  <c r="BE444" i="100"/>
  <c r="BL469" i="100"/>
  <c r="BD331" i="100" l="1"/>
  <c r="BD511" i="100" s="1"/>
  <c r="BE157" i="100"/>
  <c r="BB362" i="100"/>
  <c r="BC361" i="100"/>
  <c r="BJ49" i="100"/>
  <c r="BG70" i="104"/>
  <c r="BM469" i="100"/>
  <c r="BB431" i="100"/>
  <c r="BE486" i="100"/>
  <c r="AV326" i="100"/>
  <c r="AV155" i="100"/>
  <c r="BG14" i="100"/>
  <c r="BF16" i="100"/>
  <c r="AX159" i="100"/>
  <c r="AW156" i="100"/>
  <c r="BJ471" i="100"/>
  <c r="BJ472" i="100"/>
  <c r="BK470" i="100"/>
  <c r="BJ467" i="100"/>
  <c r="BM468" i="100"/>
  <c r="BF269" i="100"/>
  <c r="BE270" i="100"/>
  <c r="BH349" i="100"/>
  <c r="BG350" i="100"/>
  <c r="BF195" i="100"/>
  <c r="BG192" i="100"/>
  <c r="BF444" i="100"/>
  <c r="BE432" i="100"/>
  <c r="BI473" i="100"/>
  <c r="BF157" i="100" l="1"/>
  <c r="BE331" i="100"/>
  <c r="BE511" i="100" s="1"/>
  <c r="BH70" i="104"/>
  <c r="BK49" i="100"/>
  <c r="BD361" i="100"/>
  <c r="BC362" i="100"/>
  <c r="BK472" i="100"/>
  <c r="BL470" i="100"/>
  <c r="BK471" i="100"/>
  <c r="BK467" i="100"/>
  <c r="BC431" i="100"/>
  <c r="AY159" i="100"/>
  <c r="AX156" i="100"/>
  <c r="BH350" i="100"/>
  <c r="BI349" i="100"/>
  <c r="AW155" i="100"/>
  <c r="AW326" i="100"/>
  <c r="BF486" i="100"/>
  <c r="BN469" i="100"/>
  <c r="K469" i="100" a="1"/>
  <c r="K469" i="100" s="1"/>
  <c r="BF432" i="100"/>
  <c r="BG444" i="100"/>
  <c r="BG195" i="100"/>
  <c r="BH192" i="100"/>
  <c r="BF270" i="100"/>
  <c r="BG269" i="100"/>
  <c r="BN468" i="100"/>
  <c r="K468" i="100" a="1"/>
  <c r="K468" i="100" s="1"/>
  <c r="BJ473" i="100"/>
  <c r="BG16" i="100"/>
  <c r="BH14" i="100"/>
  <c r="BF331" i="100" l="1"/>
  <c r="BF511" i="100" s="1"/>
  <c r="BG157" i="100"/>
  <c r="BD362" i="100"/>
  <c r="BE361" i="100"/>
  <c r="BI70" i="104"/>
  <c r="BL49" i="100"/>
  <c r="BG486" i="100"/>
  <c r="BJ349" i="100"/>
  <c r="BI350" i="100"/>
  <c r="BM470" i="100"/>
  <c r="BL472" i="100"/>
  <c r="BL471" i="100"/>
  <c r="BL467" i="100"/>
  <c r="AX155" i="100"/>
  <c r="AX326" i="100"/>
  <c r="BH195" i="100"/>
  <c r="BI192" i="100"/>
  <c r="BG432" i="100"/>
  <c r="AZ159" i="100"/>
  <c r="AY156" i="100"/>
  <c r="BK473" i="100"/>
  <c r="BH444" i="100"/>
  <c r="BD431" i="100"/>
  <c r="BH16" i="100"/>
  <c r="BI14" i="100"/>
  <c r="BG270" i="100"/>
  <c r="BH269" i="100"/>
  <c r="BH157" i="100" l="1"/>
  <c r="BG331" i="100"/>
  <c r="BG511" i="100" s="1"/>
  <c r="BE362" i="100"/>
  <c r="BF361" i="100"/>
  <c r="BJ70" i="104"/>
  <c r="BK70" i="104"/>
  <c r="BM49" i="100"/>
  <c r="BI444" i="100"/>
  <c r="BA159" i="100"/>
  <c r="AZ156" i="100"/>
  <c r="BH432" i="100"/>
  <c r="BL473" i="100"/>
  <c r="BK349" i="100"/>
  <c r="BJ350" i="100"/>
  <c r="BH270" i="100"/>
  <c r="BI269" i="100"/>
  <c r="BI16" i="100"/>
  <c r="BJ14" i="100"/>
  <c r="BE431" i="100"/>
  <c r="BJ192" i="100"/>
  <c r="BI195" i="100"/>
  <c r="BH486" i="100"/>
  <c r="BN470" i="100"/>
  <c r="BM472" i="100"/>
  <c r="BM471" i="100"/>
  <c r="K470" i="100" a="1"/>
  <c r="K470" i="100" s="1"/>
  <c r="BM467" i="100"/>
  <c r="AY155" i="100"/>
  <c r="AY326" i="100"/>
  <c r="BI157" i="100" l="1"/>
  <c r="BH331" i="100"/>
  <c r="BH511" i="100" s="1"/>
  <c r="BF362" i="100"/>
  <c r="BG361" i="100"/>
  <c r="BN49" i="100"/>
  <c r="BJ269" i="100"/>
  <c r="BI270" i="100"/>
  <c r="BK14" i="100"/>
  <c r="BJ16" i="100"/>
  <c r="BJ444" i="100"/>
  <c r="K472" i="100" a="1"/>
  <c r="K472" i="100" s="1"/>
  <c r="BF431" i="100"/>
  <c r="BM473" i="100"/>
  <c r="K473" i="100" s="1"/>
  <c r="K467" i="100" a="1"/>
  <c r="K467" i="100" s="1"/>
  <c r="BN471" i="100"/>
  <c r="BN472" i="100"/>
  <c r="BN467" i="100"/>
  <c r="BI486" i="100"/>
  <c r="BL349" i="100"/>
  <c r="BK350" i="100"/>
  <c r="BI432" i="100"/>
  <c r="AZ155" i="100"/>
  <c r="AZ326" i="100"/>
  <c r="BJ195" i="100"/>
  <c r="BK192" i="100"/>
  <c r="BB159" i="100"/>
  <c r="BA156" i="100"/>
  <c r="K471" i="100" a="1"/>
  <c r="K471" i="100" s="1"/>
  <c r="BI331" i="100" l="1"/>
  <c r="BI511" i="100" s="1"/>
  <c r="BJ157" i="100"/>
  <c r="BH361" i="100"/>
  <c r="BG362" i="100"/>
  <c r="BL14" i="100"/>
  <c r="BK16" i="100"/>
  <c r="BM349" i="100"/>
  <c r="BL350" i="100"/>
  <c r="BJ486" i="100"/>
  <c r="BL192" i="100"/>
  <c r="BK195" i="100"/>
  <c r="BG431" i="100"/>
  <c r="BK444" i="100"/>
  <c r="BA155" i="100"/>
  <c r="BA326" i="100"/>
  <c r="BC159" i="100"/>
  <c r="BB156" i="100"/>
  <c r="BJ432" i="100"/>
  <c r="BN473" i="100"/>
  <c r="BK269" i="100"/>
  <c r="BJ270" i="100"/>
  <c r="BK157" i="100" l="1"/>
  <c r="BJ331" i="100"/>
  <c r="BJ511" i="100" s="1"/>
  <c r="BH362" i="100"/>
  <c r="BI361" i="100"/>
  <c r="BK432" i="100"/>
  <c r="BL444" i="100"/>
  <c r="BK486" i="100"/>
  <c r="BB326" i="100"/>
  <c r="BB155" i="100"/>
  <c r="BL16" i="100"/>
  <c r="BM14" i="100"/>
  <c r="BK270" i="100"/>
  <c r="BL269" i="100"/>
  <c r="BD159" i="100"/>
  <c r="BC156" i="100"/>
  <c r="BH431" i="100"/>
  <c r="BL195" i="100"/>
  <c r="BM192" i="100"/>
  <c r="BM350" i="100"/>
  <c r="BN349" i="100"/>
  <c r="BN350" i="100" s="1"/>
  <c r="BL157" i="100" l="1"/>
  <c r="BK331" i="100"/>
  <c r="BK511" i="100" s="1"/>
  <c r="BJ361" i="100"/>
  <c r="BI362" i="100"/>
  <c r="BM195" i="100"/>
  <c r="BN192" i="100"/>
  <c r="BN195" i="100" s="1"/>
  <c r="BE159" i="100"/>
  <c r="BD156" i="100"/>
  <c r="BI431" i="100"/>
  <c r="BL270" i="100"/>
  <c r="BM269" i="100"/>
  <c r="BM16" i="100"/>
  <c r="BN14" i="100"/>
  <c r="BL432" i="100"/>
  <c r="BL486" i="100"/>
  <c r="BM444" i="100"/>
  <c r="BC155" i="100"/>
  <c r="BC326" i="100"/>
  <c r="BM157" i="100" l="1"/>
  <c r="BL331" i="100"/>
  <c r="BL511" i="100" s="1"/>
  <c r="BK361" i="100"/>
  <c r="BJ362" i="100"/>
  <c r="BM432" i="100"/>
  <c r="BN269" i="100"/>
  <c r="BN270" i="100" s="1"/>
  <c r="BM270" i="100"/>
  <c r="BJ431" i="100"/>
  <c r="BF159" i="100"/>
  <c r="BE156" i="100"/>
  <c r="BM486" i="100"/>
  <c r="BN16" i="100"/>
  <c r="BN444" i="100"/>
  <c r="BD326" i="100"/>
  <c r="BD155" i="100"/>
  <c r="BN157" i="100" l="1"/>
  <c r="BN331" i="100" s="1"/>
  <c r="BN511" i="100" s="1"/>
  <c r="BM331" i="100"/>
  <c r="BM511" i="100" s="1"/>
  <c r="BK362" i="100"/>
  <c r="BL361" i="100"/>
  <c r="BG159" i="100"/>
  <c r="BF156" i="100"/>
  <c r="BK431" i="100"/>
  <c r="BN432" i="100"/>
  <c r="BN486" i="100"/>
  <c r="BE155" i="100"/>
  <c r="BE326" i="100"/>
  <c r="BM361" i="100" l="1"/>
  <c r="BL362" i="100"/>
  <c r="BH159" i="100"/>
  <c r="BG156" i="100"/>
  <c r="BL431" i="100"/>
  <c r="BF326" i="100"/>
  <c r="BF155" i="100"/>
  <c r="BN361" i="100" l="1"/>
  <c r="BN362" i="100" s="1"/>
  <c r="BM362" i="100"/>
  <c r="BM431" i="100"/>
  <c r="BI159" i="100"/>
  <c r="BH156" i="100"/>
  <c r="BG155" i="100"/>
  <c r="BG326" i="100"/>
  <c r="BH155" i="100" l="1"/>
  <c r="BH326" i="100"/>
  <c r="BJ159" i="100"/>
  <c r="BI156" i="100"/>
  <c r="BN431" i="100"/>
  <c r="BI326" i="100" l="1"/>
  <c r="BI155" i="100"/>
  <c r="BK159" i="100"/>
  <c r="BJ156" i="100"/>
  <c r="BJ326" i="100" l="1"/>
  <c r="BJ155" i="100"/>
  <c r="BL159" i="100"/>
  <c r="BK156" i="100"/>
  <c r="BK155" i="100" l="1"/>
  <c r="BK326" i="100"/>
  <c r="BM159" i="100"/>
  <c r="BL156" i="100"/>
  <c r="BN159" i="100" l="1"/>
  <c r="BN156" i="100" s="1"/>
  <c r="BM156" i="100"/>
  <c r="BL326" i="100"/>
  <c r="BL155" i="100"/>
  <c r="BM155" i="100" l="1"/>
  <c r="BM326" i="100"/>
  <c r="BN326" i="100"/>
  <c r="BN155" i="100"/>
  <c r="BL87" i="100" l="1"/>
  <c r="BH87" i="100"/>
  <c r="BD87" i="100"/>
  <c r="AZ87" i="100"/>
  <c r="AV87" i="100"/>
  <c r="AR87" i="100"/>
  <c r="AN87" i="100"/>
  <c r="AJ87" i="100"/>
  <c r="AF87" i="100"/>
  <c r="AF85" i="100" s="1"/>
  <c r="AF86" i="100" s="1"/>
  <c r="AF58" i="100" s="1"/>
  <c r="AF65" i="100" s="1"/>
  <c r="AB87" i="100"/>
  <c r="AB85" i="100" s="1"/>
  <c r="AB86" i="100" s="1"/>
  <c r="AB58" i="100" s="1"/>
  <c r="X85" i="100"/>
  <c r="X86" i="100" s="1"/>
  <c r="X58" i="100" s="1"/>
  <c r="T87" i="100"/>
  <c r="P87" i="100"/>
  <c r="BI87" i="100"/>
  <c r="BA87" i="100"/>
  <c r="AS87" i="100"/>
  <c r="BK87" i="100"/>
  <c r="BG87" i="100"/>
  <c r="BC87" i="100"/>
  <c r="AY87" i="100"/>
  <c r="AU87" i="100"/>
  <c r="AQ87" i="100"/>
  <c r="AM87" i="100"/>
  <c r="AI87" i="100"/>
  <c r="AE87" i="100"/>
  <c r="AE85" i="100" s="1"/>
  <c r="AE86" i="100" s="1"/>
  <c r="AE58" i="100" s="1"/>
  <c r="AE65" i="100" s="1"/>
  <c r="AA87" i="100"/>
  <c r="AA85" i="100" s="1"/>
  <c r="AA86" i="100" s="1"/>
  <c r="AA58" i="100" s="1"/>
  <c r="S87" i="100"/>
  <c r="O87" i="100"/>
  <c r="BN87" i="100"/>
  <c r="BJ87" i="100"/>
  <c r="BF87" i="100"/>
  <c r="BB87" i="100"/>
  <c r="AX87" i="100"/>
  <c r="AT87" i="100"/>
  <c r="AP87" i="100"/>
  <c r="AL87" i="100"/>
  <c r="AH87" i="100"/>
  <c r="AD87" i="100"/>
  <c r="AD85" i="100" s="1"/>
  <c r="AD86" i="100" s="1"/>
  <c r="AD58" i="100" s="1"/>
  <c r="AD65" i="100" s="1"/>
  <c r="Z87" i="100"/>
  <c r="Z85" i="100" s="1"/>
  <c r="Z86" i="100" s="1"/>
  <c r="Z58" i="100" s="1"/>
  <c r="V87" i="100"/>
  <c r="R87" i="100"/>
  <c r="N87" i="100"/>
  <c r="BM87" i="100"/>
  <c r="BE87" i="100"/>
  <c r="AW87" i="100"/>
  <c r="AO87" i="100"/>
  <c r="Y87" i="100"/>
  <c r="Y85" i="100" s="1"/>
  <c r="Y86" i="100" s="1"/>
  <c r="Y58" i="100" s="1"/>
  <c r="AK87" i="100"/>
  <c r="U87" i="100"/>
  <c r="AG87" i="100"/>
  <c r="AG85" i="100" s="1"/>
  <c r="AG86" i="100" s="1"/>
  <c r="AG58" i="100" s="1"/>
  <c r="AG65" i="100" s="1"/>
  <c r="Q87" i="100"/>
  <c r="AC87" i="100"/>
  <c r="AC85" i="100" s="1"/>
  <c r="AC86" i="100" s="1"/>
  <c r="AC58" i="100" s="1"/>
  <c r="AC65" i="100" s="1"/>
  <c r="M87" i="100"/>
  <c r="W65" i="100" l="1"/>
  <c r="AA65" i="100"/>
  <c r="AB65" i="100"/>
  <c r="Z65" i="100"/>
  <c r="Y65" i="100"/>
  <c r="X65" i="100"/>
  <c r="AH85" i="100"/>
  <c r="AH86" i="100" s="1"/>
  <c r="AH58" i="100" s="1"/>
  <c r="AH65" i="100" s="1"/>
  <c r="W457" i="100" l="1"/>
  <c r="W479" i="100"/>
  <c r="W553" i="100" s="1"/>
  <c r="W476" i="100"/>
  <c r="W477" i="100"/>
  <c r="W551" i="100" s="1"/>
  <c r="W480" i="100"/>
  <c r="W554" i="100" s="1"/>
  <c r="W478" i="100"/>
  <c r="W552" i="100" s="1"/>
  <c r="AI85" i="100"/>
  <c r="AI86" i="100" s="1"/>
  <c r="AI58" i="100" s="1"/>
  <c r="AI65" i="100" s="1"/>
  <c r="W550" i="100" l="1"/>
  <c r="W481" i="100"/>
  <c r="AJ85" i="100"/>
  <c r="AJ86" i="100" s="1"/>
  <c r="AJ58" i="100" s="1"/>
  <c r="AJ65" i="100" s="1"/>
  <c r="AK85" i="100" l="1"/>
  <c r="AK86" i="100" s="1"/>
  <c r="AK58" i="100" s="1"/>
  <c r="AK65" i="100" s="1"/>
  <c r="AL85" i="100" l="1"/>
  <c r="AL86" i="100" s="1"/>
  <c r="AL58" i="100" s="1"/>
  <c r="AL65" i="100" s="1"/>
  <c r="AM85" i="100" l="1"/>
  <c r="AM86" i="100" s="1"/>
  <c r="AM58" i="100" s="1"/>
  <c r="AM65" i="100" s="1"/>
  <c r="AN85" i="100" l="1"/>
  <c r="AN86" i="100" s="1"/>
  <c r="AN58" i="100" s="1"/>
  <c r="AN65" i="100" s="1"/>
  <c r="AO85" i="100" l="1"/>
  <c r="AO86" i="100" s="1"/>
  <c r="AO58" i="100" s="1"/>
  <c r="AO65" i="100" s="1"/>
  <c r="AP85" i="100" l="1"/>
  <c r="AP86" i="100" s="1"/>
  <c r="AP58" i="100" s="1"/>
  <c r="AP65" i="100" s="1"/>
  <c r="AQ85" i="100" l="1"/>
  <c r="AQ86" i="100" s="1"/>
  <c r="AQ58" i="100" s="1"/>
  <c r="AQ65" i="100" s="1"/>
  <c r="AR85" i="100" l="1"/>
  <c r="AR86" i="100" s="1"/>
  <c r="AR58" i="100" s="1"/>
  <c r="AR65" i="100" s="1"/>
  <c r="AS85" i="100" l="1"/>
  <c r="AS86" i="100" s="1"/>
  <c r="AS58" i="100" s="1"/>
  <c r="AS65" i="100" s="1"/>
  <c r="AT85" i="100" l="1"/>
  <c r="AT86" i="100" s="1"/>
  <c r="AT58" i="100" s="1"/>
  <c r="AT65" i="100" s="1"/>
  <c r="AU85" i="100" l="1"/>
  <c r="AU86" i="100" s="1"/>
  <c r="AU58" i="100" s="1"/>
  <c r="AU65" i="100" s="1"/>
  <c r="AV85" i="100" l="1"/>
  <c r="AV86" i="100" s="1"/>
  <c r="AV58" i="100" s="1"/>
  <c r="AV65" i="100" s="1"/>
  <c r="AW85" i="100" l="1"/>
  <c r="AW86" i="100" s="1"/>
  <c r="AW58" i="100" s="1"/>
  <c r="AW65" i="100" s="1"/>
  <c r="AX85" i="100" l="1"/>
  <c r="AX86" i="100" s="1"/>
  <c r="AX58" i="100" s="1"/>
  <c r="AX65" i="100" s="1"/>
  <c r="AY85" i="100" l="1"/>
  <c r="AY86" i="100" s="1"/>
  <c r="AY58" i="100" s="1"/>
  <c r="AY65" i="100" s="1"/>
  <c r="AZ85" i="100" l="1"/>
  <c r="AZ86" i="100" s="1"/>
  <c r="AZ58" i="100" s="1"/>
  <c r="AZ65" i="100" s="1"/>
  <c r="BA85" i="100" l="1"/>
  <c r="BA86" i="100" s="1"/>
  <c r="BA58" i="100" s="1"/>
  <c r="BA65" i="100" s="1"/>
  <c r="BB85" i="100" l="1"/>
  <c r="BB86" i="100" s="1"/>
  <c r="BB58" i="100" s="1"/>
  <c r="BB65" i="100" s="1"/>
  <c r="BC85" i="100" l="1"/>
  <c r="BC86" i="100" s="1"/>
  <c r="BC58" i="100" s="1"/>
  <c r="BC65" i="100" s="1"/>
  <c r="BD85" i="100" l="1"/>
  <c r="BD86" i="100" s="1"/>
  <c r="BD58" i="100" s="1"/>
  <c r="BD65" i="100" s="1"/>
  <c r="BE85" i="100" l="1"/>
  <c r="BE86" i="100" s="1"/>
  <c r="BE58" i="100" s="1"/>
  <c r="BE65" i="100" s="1"/>
  <c r="BF85" i="100" l="1"/>
  <c r="BF86" i="100" s="1"/>
  <c r="BF58" i="100" s="1"/>
  <c r="BF65" i="100" s="1"/>
  <c r="BG85" i="100" l="1"/>
  <c r="BG86" i="100" s="1"/>
  <c r="BG58" i="100" s="1"/>
  <c r="BG65" i="100" s="1"/>
  <c r="BH85" i="100" l="1"/>
  <c r="BH86" i="100" s="1"/>
  <c r="BH58" i="100" s="1"/>
  <c r="BH65" i="100" s="1"/>
  <c r="BI85" i="100" l="1"/>
  <c r="BI86" i="100" s="1"/>
  <c r="BI58" i="100" s="1"/>
  <c r="BI65" i="100" s="1"/>
  <c r="BJ85" i="100" l="1"/>
  <c r="BJ86" i="100" s="1"/>
  <c r="BJ58" i="100" s="1"/>
  <c r="BJ65" i="100" s="1"/>
  <c r="BK85" i="100" l="1"/>
  <c r="BK86" i="100" s="1"/>
  <c r="BK58" i="100" s="1"/>
  <c r="BK65" i="100" s="1"/>
  <c r="BL85" i="100" l="1"/>
  <c r="BL86" i="100" s="1"/>
  <c r="BL58" i="100" s="1"/>
  <c r="BL65" i="100" s="1"/>
  <c r="BM85" i="100" l="1"/>
  <c r="BM86" i="100" s="1"/>
  <c r="BM58" i="100" s="1"/>
  <c r="BM65" i="100" s="1"/>
  <c r="BN85" i="100" l="1"/>
  <c r="BN86" i="100" s="1"/>
  <c r="BN58" i="100" s="1"/>
  <c r="BN65" i="100" s="1"/>
  <c r="L71" i="100" l="1"/>
  <c r="F78" i="100" s="1"/>
  <c r="V71" i="100"/>
  <c r="F80" i="100" s="1"/>
  <c r="P71" i="100"/>
  <c r="M71" i="100"/>
  <c r="N71" i="100"/>
  <c r="O71" i="100"/>
  <c r="T71" i="100"/>
  <c r="S71" i="100"/>
  <c r="U71" i="100"/>
  <c r="Q71" i="100"/>
  <c r="R71" i="100"/>
  <c r="F82" i="100" l="1"/>
  <c r="F81" i="100" s="1"/>
  <c r="W73" i="100" s="1"/>
  <c r="AG73" i="100" l="1"/>
  <c r="AG71" i="100" s="1"/>
  <c r="AE73" i="100"/>
  <c r="AE71" i="100" s="1"/>
  <c r="AE72" i="100" s="1"/>
  <c r="AE57" i="100" s="1"/>
  <c r="Y73" i="100"/>
  <c r="Y71" i="100" s="1"/>
  <c r="Y72" i="100" s="1"/>
  <c r="Y57" i="100" s="1"/>
  <c r="AA73" i="100"/>
  <c r="AA71" i="100" s="1"/>
  <c r="AA72" i="100" s="1"/>
  <c r="AA57" i="100" s="1"/>
  <c r="AC73" i="100"/>
  <c r="AC71" i="100" s="1"/>
  <c r="AC72" i="100" s="1"/>
  <c r="AC57" i="100" s="1"/>
  <c r="AF73" i="100"/>
  <c r="AF71" i="100" s="1"/>
  <c r="AF72" i="100" s="1"/>
  <c r="AF57" i="100" s="1"/>
  <c r="Z73" i="100"/>
  <c r="Z71" i="100" s="1"/>
  <c r="Z72" i="100" s="1"/>
  <c r="Z57" i="100" s="1"/>
  <c r="X73" i="100"/>
  <c r="X71" i="100" s="1"/>
  <c r="X72" i="100" s="1"/>
  <c r="X57" i="100" s="1"/>
  <c r="AB73" i="100"/>
  <c r="AB71" i="100" s="1"/>
  <c r="AB72" i="100" s="1"/>
  <c r="AB57" i="100" s="1"/>
  <c r="AD73" i="100"/>
  <c r="AD71" i="100" s="1"/>
  <c r="AD72" i="100" s="1"/>
  <c r="AD57" i="100" s="1"/>
  <c r="AZ73" i="100"/>
  <c r="AX73" i="100"/>
  <c r="BI73" i="100"/>
  <c r="AL73" i="100"/>
  <c r="R73" i="100"/>
  <c r="BK73" i="100"/>
  <c r="AM73" i="100"/>
  <c r="M73" i="100"/>
  <c r="S73" i="100"/>
  <c r="AO73" i="100"/>
  <c r="AN73" i="100"/>
  <c r="BG73" i="100"/>
  <c r="AY73" i="100"/>
  <c r="AV73" i="100"/>
  <c r="AP73" i="100"/>
  <c r="BA73" i="100"/>
  <c r="AJ73" i="100"/>
  <c r="BM73" i="100"/>
  <c r="AI73" i="100"/>
  <c r="BH73" i="100"/>
  <c r="AT73" i="100"/>
  <c r="BN73" i="100"/>
  <c r="BJ73" i="100"/>
  <c r="L73" i="100"/>
  <c r="T73" i="100"/>
  <c r="BB73" i="100"/>
  <c r="V73" i="100"/>
  <c r="N73" i="100"/>
  <c r="AK73" i="100"/>
  <c r="AR73" i="100"/>
  <c r="AU73" i="100"/>
  <c r="BL73" i="100"/>
  <c r="BD73" i="100"/>
  <c r="AW73" i="100"/>
  <c r="O73" i="100"/>
  <c r="BC73" i="100"/>
  <c r="AS73" i="100"/>
  <c r="BE73" i="100"/>
  <c r="P73" i="100"/>
  <c r="Q73" i="100"/>
  <c r="AH73" i="100"/>
  <c r="U73" i="100"/>
  <c r="BF73" i="100"/>
  <c r="AQ73" i="100"/>
  <c r="Y443" i="100" l="1"/>
  <c r="Y450" i="100"/>
  <c r="Y64" i="100"/>
  <c r="Z443" i="100"/>
  <c r="Z64" i="100"/>
  <c r="Z450" i="100"/>
  <c r="Z452" i="100" s="1"/>
  <c r="AD443" i="100"/>
  <c r="AD450" i="100"/>
  <c r="AD452" i="100" s="1"/>
  <c r="AD64" i="100"/>
  <c r="AF450" i="100"/>
  <c r="AF443" i="100"/>
  <c r="AF64" i="100"/>
  <c r="AE443" i="100"/>
  <c r="AE450" i="100"/>
  <c r="AE452" i="100" s="1"/>
  <c r="AE64" i="100"/>
  <c r="AB450" i="100"/>
  <c r="AB443" i="100"/>
  <c r="AB64" i="100"/>
  <c r="AC443" i="100"/>
  <c r="AC450" i="100"/>
  <c r="AC452" i="100" s="1"/>
  <c r="AC64" i="100"/>
  <c r="AG72" i="100"/>
  <c r="AG57" i="100" s="1"/>
  <c r="AH71" i="100"/>
  <c r="X450" i="100"/>
  <c r="X452" i="100" s="1"/>
  <c r="X443" i="100"/>
  <c r="X64" i="100"/>
  <c r="AA450" i="100"/>
  <c r="AA443" i="100"/>
  <c r="AA64" i="100"/>
  <c r="W450" i="100"/>
  <c r="W452" i="100" s="1"/>
  <c r="W443" i="100"/>
  <c r="W64" i="100"/>
  <c r="AA522" i="100" l="1"/>
  <c r="AB522" i="100"/>
  <c r="AB452" i="100"/>
  <c r="AB524" i="100" s="1"/>
  <c r="AD524" i="100"/>
  <c r="Y522" i="100"/>
  <c r="AC522" i="100"/>
  <c r="AC524" i="100"/>
  <c r="Y452" i="100"/>
  <c r="Y524" i="100" s="1"/>
  <c r="AA451" i="100"/>
  <c r="AA523" i="100" s="1"/>
  <c r="AI71" i="100"/>
  <c r="AH72" i="100"/>
  <c r="AH57" i="100" s="1"/>
  <c r="AF451" i="100"/>
  <c r="AF523" i="100" s="1"/>
  <c r="X451" i="100"/>
  <c r="X523" i="100" s="1"/>
  <c r="AG450" i="100"/>
  <c r="AF522" i="100" s="1"/>
  <c r="AG443" i="100"/>
  <c r="AG64" i="100"/>
  <c r="Z451" i="100"/>
  <c r="Z523" i="100" s="1"/>
  <c r="W524" i="100"/>
  <c r="V524" i="100"/>
  <c r="AE522" i="100"/>
  <c r="AD522" i="100"/>
  <c r="W451" i="100"/>
  <c r="W523" i="100" s="1"/>
  <c r="V522" i="100"/>
  <c r="W522" i="100"/>
  <c r="AA452" i="100"/>
  <c r="X522" i="100"/>
  <c r="AC451" i="100"/>
  <c r="AC523" i="100" s="1"/>
  <c r="AB451" i="100"/>
  <c r="AB523" i="100" s="1"/>
  <c r="AE451" i="100"/>
  <c r="AE523" i="100" s="1"/>
  <c r="AF452" i="100"/>
  <c r="AD451" i="100"/>
  <c r="AD523" i="100" s="1"/>
  <c r="Z522" i="100"/>
  <c r="Y451" i="100"/>
  <c r="Y523" i="100" s="1"/>
  <c r="AE453" i="100" l="1"/>
  <c r="AE525" i="100" s="1"/>
  <c r="W453" i="100"/>
  <c r="W525" i="100" s="1"/>
  <c r="X524" i="100"/>
  <c r="AA524" i="100"/>
  <c r="X453" i="100"/>
  <c r="X525" i="100" s="1"/>
  <c r="AB453" i="100"/>
  <c r="AB525" i="100" s="1"/>
  <c r="Y453" i="100"/>
  <c r="Y525" i="100" s="1"/>
  <c r="AF453" i="100"/>
  <c r="AF525" i="100" s="1"/>
  <c r="AA453" i="100"/>
  <c r="AA525" i="100" s="1"/>
  <c r="AG451" i="100"/>
  <c r="AG523" i="100" s="1"/>
  <c r="AH443" i="100"/>
  <c r="AH450" i="100"/>
  <c r="AH64" i="100"/>
  <c r="Z524" i="100"/>
  <c r="AJ71" i="100"/>
  <c r="AI72" i="100"/>
  <c r="AI57" i="100" s="1"/>
  <c r="AE524" i="100"/>
  <c r="AD453" i="100"/>
  <c r="AD525" i="100" s="1"/>
  <c r="AC453" i="100"/>
  <c r="AC525" i="100" s="1"/>
  <c r="Z453" i="100"/>
  <c r="Z525" i="100" s="1"/>
  <c r="AG452" i="100"/>
  <c r="AG453" i="100" l="1"/>
  <c r="AG525" i="100" s="1"/>
  <c r="AK71" i="100"/>
  <c r="AJ72" i="100"/>
  <c r="AJ57" i="100" s="1"/>
  <c r="AH451" i="100"/>
  <c r="AH523" i="100" s="1"/>
  <c r="AG522" i="100"/>
  <c r="AI443" i="100"/>
  <c r="AI450" i="100"/>
  <c r="AH522" i="100" s="1"/>
  <c r="AI64" i="100"/>
  <c r="AF524" i="100"/>
  <c r="AH452" i="100"/>
  <c r="AI452" i="100" l="1"/>
  <c r="AH524" i="100" s="1"/>
  <c r="AI451" i="100"/>
  <c r="AI523" i="100" s="1"/>
  <c r="AG524" i="100"/>
  <c r="AJ450" i="100"/>
  <c r="AI522" i="100" s="1"/>
  <c r="AJ443" i="100"/>
  <c r="AJ64" i="100"/>
  <c r="AH453" i="100"/>
  <c r="AH525" i="100" s="1"/>
  <c r="AL71" i="100"/>
  <c r="AK72" i="100"/>
  <c r="AK57" i="100" s="1"/>
  <c r="AJ451" i="100" l="1"/>
  <c r="AJ523" i="100" s="1"/>
  <c r="AK450" i="100"/>
  <c r="AK452" i="100" s="1"/>
  <c r="AK443" i="100"/>
  <c r="AK64" i="100"/>
  <c r="AM71" i="100"/>
  <c r="AL72" i="100"/>
  <c r="AL57" i="100" s="1"/>
  <c r="AJ452" i="100"/>
  <c r="AI453" i="100"/>
  <c r="AI525" i="100" s="1"/>
  <c r="AJ453" i="100" l="1"/>
  <c r="AJ525" i="100" s="1"/>
  <c r="AJ524" i="100"/>
  <c r="AI524" i="100"/>
  <c r="AL450" i="100"/>
  <c r="AL443" i="100"/>
  <c r="AL64" i="100"/>
  <c r="AN71" i="100"/>
  <c r="AM72" i="100"/>
  <c r="AM57" i="100" s="1"/>
  <c r="AJ522" i="100"/>
  <c r="AK451" i="100"/>
  <c r="AK523" i="100" s="1"/>
  <c r="AM450" i="100" l="1"/>
  <c r="AL522" i="100" s="1"/>
  <c r="AM443" i="100"/>
  <c r="AM64" i="100"/>
  <c r="AO71" i="100"/>
  <c r="AN72" i="100"/>
  <c r="AN57" i="100" s="1"/>
  <c r="AL451" i="100"/>
  <c r="AL523" i="100" s="1"/>
  <c r="AK453" i="100"/>
  <c r="AK525" i="100" s="1"/>
  <c r="AK522" i="100"/>
  <c r="AL452" i="100"/>
  <c r="AM452" i="100" l="1"/>
  <c r="AL453" i="100"/>
  <c r="AL525" i="100" s="1"/>
  <c r="AO72" i="100"/>
  <c r="AO57" i="100" s="1"/>
  <c r="AP71" i="100"/>
  <c r="AL524" i="100"/>
  <c r="AK524" i="100"/>
  <c r="AM451" i="100"/>
  <c r="AM523" i="100" s="1"/>
  <c r="AN443" i="100"/>
  <c r="AN450" i="100"/>
  <c r="AN452" i="100" s="1"/>
  <c r="AM524" i="100" s="1"/>
  <c r="AN64" i="100"/>
  <c r="AM522" i="100" l="1"/>
  <c r="AN451" i="100"/>
  <c r="AN523" i="100" s="1"/>
  <c r="AM453" i="100"/>
  <c r="AM525" i="100" s="1"/>
  <c r="AP72" i="100"/>
  <c r="AP57" i="100" s="1"/>
  <c r="AQ71" i="100"/>
  <c r="AO443" i="100"/>
  <c r="AO64" i="100"/>
  <c r="AO450" i="100"/>
  <c r="AN522" i="100" s="1"/>
  <c r="AN453" i="100" l="1"/>
  <c r="AN525" i="100" s="1"/>
  <c r="AO451" i="100"/>
  <c r="AO523" i="100" s="1"/>
  <c r="AR71" i="100"/>
  <c r="AQ72" i="100"/>
  <c r="AQ57" i="100" s="1"/>
  <c r="AO452" i="100"/>
  <c r="AP443" i="100"/>
  <c r="AP64" i="100"/>
  <c r="AP450" i="100"/>
  <c r="AO453" i="100" l="1"/>
  <c r="AO525" i="100" s="1"/>
  <c r="AQ450" i="100"/>
  <c r="AP522" i="100" s="1"/>
  <c r="AQ443" i="100"/>
  <c r="AQ64" i="100"/>
  <c r="AP452" i="100"/>
  <c r="AP451" i="100"/>
  <c r="AP523" i="100" s="1"/>
  <c r="AR72" i="100"/>
  <c r="AR57" i="100" s="1"/>
  <c r="AS71" i="100"/>
  <c r="AN524" i="100"/>
  <c r="AO522" i="100"/>
  <c r="AQ452" i="100" l="1"/>
  <c r="AP524" i="100" s="1"/>
  <c r="AP453" i="100"/>
  <c r="AP525" i="100" s="1"/>
  <c r="AT71" i="100"/>
  <c r="AS72" i="100"/>
  <c r="AS57" i="100" s="1"/>
  <c r="AR64" i="100"/>
  <c r="AR450" i="100"/>
  <c r="AR452" i="100" s="1"/>
  <c r="AR443" i="100"/>
  <c r="AQ451" i="100"/>
  <c r="AQ523" i="100" s="1"/>
  <c r="AO524" i="100"/>
  <c r="AR451" i="100" l="1"/>
  <c r="AR523" i="100" s="1"/>
  <c r="AQ453" i="100"/>
  <c r="AQ525" i="100" s="1"/>
  <c r="AS450" i="100"/>
  <c r="AS443" i="100"/>
  <c r="AS64" i="100"/>
  <c r="AQ522" i="100"/>
  <c r="AQ524" i="100"/>
  <c r="AT72" i="100"/>
  <c r="AT57" i="100" s="1"/>
  <c r="AU71" i="100"/>
  <c r="AR453" i="100" l="1"/>
  <c r="AR525" i="100" s="1"/>
  <c r="AS451" i="100"/>
  <c r="AS523" i="100" s="1"/>
  <c r="AV71" i="100"/>
  <c r="AU72" i="100"/>
  <c r="AU57" i="100" s="1"/>
  <c r="AT443" i="100"/>
  <c r="AT450" i="100"/>
  <c r="AT452" i="100" s="1"/>
  <c r="AT64" i="100"/>
  <c r="AS452" i="100"/>
  <c r="AR522" i="100"/>
  <c r="AS524" i="100" l="1"/>
  <c r="AR524" i="100"/>
  <c r="AU450" i="100"/>
  <c r="AU452" i="100" s="1"/>
  <c r="AU64" i="100"/>
  <c r="AU443" i="100"/>
  <c r="AW71" i="100"/>
  <c r="AV72" i="100"/>
  <c r="AV57" i="100" s="1"/>
  <c r="AT451" i="100"/>
  <c r="AT523" i="100" s="1"/>
  <c r="AS522" i="100"/>
  <c r="AS453" i="100"/>
  <c r="AS525" i="100" s="1"/>
  <c r="AT522" i="100" l="1"/>
  <c r="AT453" i="100"/>
  <c r="AT525" i="100" s="1"/>
  <c r="AV443" i="100"/>
  <c r="AV450" i="100"/>
  <c r="AV64" i="100"/>
  <c r="AW72" i="100"/>
  <c r="AW57" i="100" s="1"/>
  <c r="AX71" i="100"/>
  <c r="AT524" i="100"/>
  <c r="AU451" i="100"/>
  <c r="AU523" i="100" s="1"/>
  <c r="AU453" i="100" l="1"/>
  <c r="AU525" i="100" s="1"/>
  <c r="AW450" i="100"/>
  <c r="AV522" i="100" s="1"/>
  <c r="AW64" i="100"/>
  <c r="AW443" i="100"/>
  <c r="AU522" i="100"/>
  <c r="AX72" i="100"/>
  <c r="AX57" i="100" s="1"/>
  <c r="AY71" i="100"/>
  <c r="AV452" i="100"/>
  <c r="AV451" i="100"/>
  <c r="AV523" i="100" s="1"/>
  <c r="AU524" i="100" l="1"/>
  <c r="AZ71" i="100"/>
  <c r="AY72" i="100"/>
  <c r="AY57" i="100" s="1"/>
  <c r="AW451" i="100"/>
  <c r="AW523" i="100" s="1"/>
  <c r="AV453" i="100"/>
  <c r="AV525" i="100" s="1"/>
  <c r="AX450" i="100"/>
  <c r="AW522" i="100" s="1"/>
  <c r="AX443" i="100"/>
  <c r="AX64" i="100"/>
  <c r="AW452" i="100"/>
  <c r="AW453" i="100" l="1"/>
  <c r="AW525" i="100" s="1"/>
  <c r="AY450" i="100"/>
  <c r="AX522" i="100" s="1"/>
  <c r="AY443" i="100"/>
  <c r="AY64" i="100"/>
  <c r="AX451" i="100"/>
  <c r="AX523" i="100" s="1"/>
  <c r="BA71" i="100"/>
  <c r="AZ72" i="100"/>
  <c r="AZ57" i="100" s="1"/>
  <c r="AX452" i="100"/>
  <c r="AW524" i="100" s="1"/>
  <c r="AV524" i="100"/>
  <c r="AX453" i="100" l="1"/>
  <c r="AX525" i="100" s="1"/>
  <c r="AZ64" i="100"/>
  <c r="AZ450" i="100"/>
  <c r="AZ443" i="100"/>
  <c r="AY451" i="100"/>
  <c r="AY523" i="100" s="1"/>
  <c r="BA72" i="100"/>
  <c r="BA57" i="100" s="1"/>
  <c r="BB71" i="100"/>
  <c r="AY452" i="100"/>
  <c r="AX524" i="100" s="1"/>
  <c r="AY453" i="100" l="1"/>
  <c r="AY525" i="100" s="1"/>
  <c r="AY522" i="100"/>
  <c r="BB72" i="100"/>
  <c r="BB57" i="100" s="1"/>
  <c r="BC71" i="100"/>
  <c r="BA450" i="100"/>
  <c r="BA452" i="100" s="1"/>
  <c r="BA443" i="100"/>
  <c r="BA64" i="100"/>
  <c r="AZ451" i="100"/>
  <c r="AZ523" i="100" s="1"/>
  <c r="AZ452" i="100"/>
  <c r="AZ524" i="100" l="1"/>
  <c r="BD71" i="100"/>
  <c r="BC72" i="100"/>
  <c r="BC57" i="100" s="1"/>
  <c r="BA451" i="100"/>
  <c r="BA523" i="100" s="1"/>
  <c r="BB443" i="100"/>
  <c r="BB450" i="100"/>
  <c r="BA522" i="100" s="1"/>
  <c r="BB64" i="100"/>
  <c r="AZ453" i="100"/>
  <c r="AZ525" i="100" s="1"/>
  <c r="AY524" i="100"/>
  <c r="AZ522" i="100"/>
  <c r="BA453" i="100" l="1"/>
  <c r="BA525" i="100" s="1"/>
  <c r="BB451" i="100"/>
  <c r="BB523" i="100" s="1"/>
  <c r="BB452" i="100"/>
  <c r="BC450" i="100"/>
  <c r="BC64" i="100"/>
  <c r="BC443" i="100"/>
  <c r="BE71" i="100"/>
  <c r="BD72" i="100"/>
  <c r="BD57" i="100" s="1"/>
  <c r="BB453" i="100" l="1"/>
  <c r="BB525" i="100" s="1"/>
  <c r="BD450" i="100"/>
  <c r="BC522" i="100" s="1"/>
  <c r="BD64" i="100"/>
  <c r="BD443" i="100"/>
  <c r="BA524" i="100"/>
  <c r="BF71" i="100"/>
  <c r="BE72" i="100"/>
  <c r="BE57" i="100" s="1"/>
  <c r="BC451" i="100"/>
  <c r="BC523" i="100" s="1"/>
  <c r="BC452" i="100"/>
  <c r="BB524" i="100" s="1"/>
  <c r="BB522" i="100"/>
  <c r="BC453" i="100" l="1"/>
  <c r="BC525" i="100" s="1"/>
  <c r="BE450" i="100"/>
  <c r="BE452" i="100" s="1"/>
  <c r="BE64" i="100"/>
  <c r="BE443" i="100"/>
  <c r="BF72" i="100"/>
  <c r="BF57" i="100" s="1"/>
  <c r="BG71" i="100"/>
  <c r="BD451" i="100"/>
  <c r="BD523" i="100" s="1"/>
  <c r="BD452" i="100"/>
  <c r="BC524" i="100" s="1"/>
  <c r="BD453" i="100" l="1"/>
  <c r="BD525" i="100" s="1"/>
  <c r="BD522" i="100"/>
  <c r="BE451" i="100"/>
  <c r="BE523" i="100" s="1"/>
  <c r="BH71" i="100"/>
  <c r="BG72" i="100"/>
  <c r="BG57" i="100" s="1"/>
  <c r="BD524" i="100"/>
  <c r="BF450" i="100"/>
  <c r="BF452" i="100" s="1"/>
  <c r="BF64" i="100"/>
  <c r="BF443" i="100"/>
  <c r="BE453" i="100" l="1"/>
  <c r="BE525" i="100" s="1"/>
  <c r="BF451" i="100"/>
  <c r="BF523" i="100" s="1"/>
  <c r="BI71" i="100"/>
  <c r="BH72" i="100"/>
  <c r="BH57" i="100" s="1"/>
  <c r="BE522" i="100"/>
  <c r="BG450" i="100"/>
  <c r="BG443" i="100"/>
  <c r="BG64" i="100"/>
  <c r="BE524" i="100"/>
  <c r="BF453" i="100" l="1"/>
  <c r="BF525" i="100" s="1"/>
  <c r="BI72" i="100"/>
  <c r="BI57" i="100" s="1"/>
  <c r="BJ71" i="100"/>
  <c r="BG451" i="100"/>
  <c r="BG523" i="100" s="1"/>
  <c r="BF522" i="100"/>
  <c r="BG452" i="100"/>
  <c r="BH450" i="100"/>
  <c r="BH64" i="100"/>
  <c r="BH443" i="100"/>
  <c r="BG453" i="100" l="1"/>
  <c r="BG525" i="100" s="1"/>
  <c r="BH451" i="100"/>
  <c r="BH523" i="100" s="1"/>
  <c r="BF524" i="100"/>
  <c r="BJ72" i="100"/>
  <c r="BJ57" i="100" s="1"/>
  <c r="BK71" i="100"/>
  <c r="BI450" i="100"/>
  <c r="BH522" i="100" s="1"/>
  <c r="BI443" i="100"/>
  <c r="BI64" i="100"/>
  <c r="BH452" i="100"/>
  <c r="BG524" i="100" s="1"/>
  <c r="BG522" i="100"/>
  <c r="BI452" i="100" l="1"/>
  <c r="BH524" i="100" s="1"/>
  <c r="BL71" i="100"/>
  <c r="BK72" i="100"/>
  <c r="BK57" i="100" s="1"/>
  <c r="BI451" i="100"/>
  <c r="BI523" i="100" s="1"/>
  <c r="BJ443" i="100"/>
  <c r="BJ64" i="100"/>
  <c r="BJ450" i="100"/>
  <c r="BH453" i="100"/>
  <c r="BH525" i="100" s="1"/>
  <c r="BJ452" i="100" l="1"/>
  <c r="BK450" i="100"/>
  <c r="BK452" i="100" s="1"/>
  <c r="BK443" i="100"/>
  <c r="BK64" i="100"/>
  <c r="BM71" i="100"/>
  <c r="BL72" i="100"/>
  <c r="BL57" i="100" s="1"/>
  <c r="BI522" i="100"/>
  <c r="BJ451" i="100"/>
  <c r="BJ523" i="100" s="1"/>
  <c r="BI453" i="100"/>
  <c r="BI525" i="100" s="1"/>
  <c r="BL450" i="100" l="1"/>
  <c r="BK522" i="100" s="1"/>
  <c r="BL443" i="100"/>
  <c r="BL64" i="100"/>
  <c r="BK451" i="100"/>
  <c r="BK523" i="100" s="1"/>
  <c r="BJ524" i="100"/>
  <c r="BI524" i="100"/>
  <c r="BJ453" i="100"/>
  <c r="BJ525" i="100" s="1"/>
  <c r="BM72" i="100"/>
  <c r="BM57" i="100" s="1"/>
  <c r="BN71" i="100"/>
  <c r="BN72" i="100" s="1"/>
  <c r="BN57" i="100" s="1"/>
  <c r="BJ522" i="100"/>
  <c r="L56" i="100" l="1" a="1"/>
  <c r="BL56" i="100" s="1"/>
  <c r="BK453" i="100"/>
  <c r="BK525" i="100" s="1"/>
  <c r="BL451" i="100"/>
  <c r="BL523" i="100" s="1"/>
  <c r="BN443" i="100"/>
  <c r="BN450" i="100"/>
  <c r="BN522" i="100" s="1"/>
  <c r="BN64" i="100"/>
  <c r="BL452" i="100"/>
  <c r="BM443" i="100"/>
  <c r="BM64" i="100"/>
  <c r="BM450" i="100"/>
  <c r="BM522" i="100" l="1"/>
  <c r="BM56" i="100"/>
  <c r="BI56" i="100"/>
  <c r="BE56" i="100"/>
  <c r="BA56" i="100"/>
  <c r="AW56" i="100"/>
  <c r="AS56" i="100"/>
  <c r="AO56" i="100"/>
  <c r="AK56" i="100"/>
  <c r="AG56" i="100"/>
  <c r="AA56" i="100"/>
  <c r="Y56" i="100"/>
  <c r="U56" i="100"/>
  <c r="R56" i="100"/>
  <c r="T56" i="100"/>
  <c r="BJ56" i="100"/>
  <c r="BF56" i="100"/>
  <c r="BB56" i="100"/>
  <c r="AX56" i="100"/>
  <c r="AT56" i="100"/>
  <c r="AP56" i="100"/>
  <c r="AL56" i="100"/>
  <c r="AH56" i="100"/>
  <c r="AD56" i="100"/>
  <c r="Z56" i="100"/>
  <c r="M56" i="100"/>
  <c r="O56" i="100"/>
  <c r="P56" i="100"/>
  <c r="BN56" i="100"/>
  <c r="BH56" i="100"/>
  <c r="BD56" i="100"/>
  <c r="AZ56" i="100"/>
  <c r="AV56" i="100"/>
  <c r="AR56" i="100"/>
  <c r="AN56" i="100"/>
  <c r="AJ56" i="100"/>
  <c r="AB56" i="100"/>
  <c r="AE56" i="100"/>
  <c r="W56" i="100"/>
  <c r="N56" i="100"/>
  <c r="S56" i="100"/>
  <c r="Q56" i="100"/>
  <c r="BK56" i="100"/>
  <c r="BG56" i="100"/>
  <c r="BC56" i="100"/>
  <c r="AY56" i="100"/>
  <c r="AU56" i="100"/>
  <c r="AQ56" i="100"/>
  <c r="AM56" i="100"/>
  <c r="AI56" i="100"/>
  <c r="AC56" i="100"/>
  <c r="AF56" i="100"/>
  <c r="X56" i="100"/>
  <c r="V56" i="100"/>
  <c r="L56" i="100"/>
  <c r="BL453" i="100"/>
  <c r="BL525" i="100" s="1"/>
  <c r="BN451" i="100"/>
  <c r="BN523" i="100" s="1"/>
  <c r="BM452" i="100"/>
  <c r="BL524" i="100" s="1"/>
  <c r="BL522" i="100"/>
  <c r="BM451" i="100"/>
  <c r="BM523" i="100" s="1"/>
  <c r="BK524" i="100"/>
  <c r="BN452" i="100"/>
  <c r="BN524" i="100" s="1"/>
  <c r="BM524" i="100" l="1"/>
  <c r="BM453" i="100"/>
  <c r="BM525" i="100" s="1"/>
  <c r="BN453" i="100"/>
  <c r="BN525" i="100" s="1"/>
  <c r="W344" i="100" l="1"/>
  <c r="W543" i="100" s="1"/>
  <c r="W345" i="100"/>
  <c r="W544" i="100" s="1"/>
  <c r="X458" i="100" l="1"/>
  <c r="X456" i="100" s="1"/>
  <c r="Y458" i="100" l="1"/>
  <c r="X457" i="100"/>
  <c r="X476" i="100"/>
  <c r="X477" i="100"/>
  <c r="X551" i="100" s="1"/>
  <c r="X479" i="100"/>
  <c r="X553" i="100" s="1"/>
  <c r="X478" i="100"/>
  <c r="X552" i="100" s="1"/>
  <c r="X480" i="100"/>
  <c r="X554" i="100" s="1"/>
  <c r="Y456" i="100" l="1"/>
  <c r="Z458" i="100"/>
  <c r="X481" i="100"/>
  <c r="X550" i="100"/>
  <c r="Z456" i="100" l="1"/>
  <c r="AA458" i="100"/>
  <c r="Y457" i="100"/>
  <c r="Y477" i="100"/>
  <c r="Y551" i="100" s="1"/>
  <c r="Y478" i="100"/>
  <c r="Y552" i="100" s="1"/>
  <c r="Y480" i="100"/>
  <c r="Y554" i="100" s="1"/>
  <c r="Y479" i="100"/>
  <c r="Y553" i="100" s="1"/>
  <c r="Y476" i="100"/>
  <c r="Y481" i="100" l="1"/>
  <c r="Y550" i="100"/>
  <c r="AA456" i="100"/>
  <c r="AB458" i="100"/>
  <c r="Z477" i="100"/>
  <c r="Z551" i="100" s="1"/>
  <c r="Z479" i="100"/>
  <c r="Z553" i="100" s="1"/>
  <c r="Z478" i="100"/>
  <c r="Z552" i="100" s="1"/>
  <c r="Z476" i="100"/>
  <c r="Z480" i="100"/>
  <c r="Z554" i="100" s="1"/>
  <c r="Z457" i="100"/>
  <c r="Z481" i="100" l="1"/>
  <c r="Z550" i="100"/>
  <c r="AB456" i="100"/>
  <c r="AC458" i="100"/>
  <c r="AA457" i="100"/>
  <c r="AA478" i="100"/>
  <c r="AA552" i="100" s="1"/>
  <c r="AA479" i="100"/>
  <c r="AA553" i="100" s="1"/>
  <c r="AA480" i="100"/>
  <c r="AA554" i="100" s="1"/>
  <c r="AA476" i="100"/>
  <c r="AA477" i="100"/>
  <c r="AA551" i="100" s="1"/>
  <c r="AD458" i="100" l="1"/>
  <c r="AC456" i="100"/>
  <c r="AA550" i="100"/>
  <c r="AA481" i="100"/>
  <c r="AB477" i="100"/>
  <c r="AB551" i="100" s="1"/>
  <c r="AB480" i="100"/>
  <c r="AB554" i="100" s="1"/>
  <c r="AB457" i="100"/>
  <c r="AB478" i="100"/>
  <c r="AB552" i="100" s="1"/>
  <c r="AB479" i="100"/>
  <c r="AB553" i="100" s="1"/>
  <c r="AB476" i="100"/>
  <c r="AB481" i="100" l="1"/>
  <c r="AB550" i="100"/>
  <c r="AC478" i="100"/>
  <c r="AC552" i="100" s="1"/>
  <c r="AC476" i="100"/>
  <c r="AC457" i="100"/>
  <c r="AC479" i="100"/>
  <c r="AC553" i="100" s="1"/>
  <c r="AC477" i="100"/>
  <c r="AC551" i="100" s="1"/>
  <c r="AC480" i="100"/>
  <c r="AC554" i="100" s="1"/>
  <c r="AE458" i="100"/>
  <c r="AD456" i="100"/>
  <c r="AD477" i="100" l="1"/>
  <c r="AD551" i="100" s="1"/>
  <c r="AD476" i="100"/>
  <c r="AD479" i="100"/>
  <c r="AD553" i="100" s="1"/>
  <c r="AD478" i="100"/>
  <c r="AD552" i="100" s="1"/>
  <c r="AD480" i="100"/>
  <c r="AD554" i="100" s="1"/>
  <c r="AD457" i="100"/>
  <c r="AE456" i="100"/>
  <c r="AF458" i="100"/>
  <c r="AC481" i="100"/>
  <c r="AC550" i="100"/>
  <c r="AG458" i="100" l="1"/>
  <c r="AF456" i="100"/>
  <c r="AD481" i="100"/>
  <c r="AD550" i="100"/>
  <c r="AE457" i="100"/>
  <c r="AE479" i="100"/>
  <c r="AE553" i="100" s="1"/>
  <c r="AE478" i="100"/>
  <c r="AE552" i="100" s="1"/>
  <c r="AE477" i="100"/>
  <c r="AE551" i="100" s="1"/>
  <c r="AE476" i="100"/>
  <c r="AE480" i="100"/>
  <c r="AE554" i="100" s="1"/>
  <c r="AF457" i="100" l="1"/>
  <c r="AF479" i="100"/>
  <c r="AF553" i="100" s="1"/>
  <c r="AF478" i="100"/>
  <c r="AF552" i="100" s="1"/>
  <c r="AF476" i="100"/>
  <c r="AF480" i="100"/>
  <c r="AF554" i="100" s="1"/>
  <c r="AF477" i="100"/>
  <c r="AF551" i="100" s="1"/>
  <c r="AE481" i="100"/>
  <c r="AE550" i="100"/>
  <c r="AG456" i="100"/>
  <c r="AH458" i="100"/>
  <c r="AF481" i="100" l="1"/>
  <c r="AF550" i="100"/>
  <c r="AI458" i="100"/>
  <c r="AH456" i="100"/>
  <c r="AG457" i="100"/>
  <c r="AG480" i="100"/>
  <c r="AG554" i="100" s="1"/>
  <c r="AG477" i="100"/>
  <c r="AG551" i="100" s="1"/>
  <c r="AG478" i="100"/>
  <c r="AG552" i="100" s="1"/>
  <c r="AG479" i="100"/>
  <c r="AG553" i="100" s="1"/>
  <c r="AG476" i="100"/>
  <c r="AH478" i="100" l="1"/>
  <c r="AH552" i="100" s="1"/>
  <c r="AH476" i="100"/>
  <c r="AH480" i="100"/>
  <c r="AH554" i="100" s="1"/>
  <c r="AH479" i="100"/>
  <c r="AH553" i="100" s="1"/>
  <c r="AH477" i="100"/>
  <c r="AH551" i="100" s="1"/>
  <c r="AJ458" i="100"/>
  <c r="AI456" i="100"/>
  <c r="AG481" i="100"/>
  <c r="AG550" i="100"/>
  <c r="AK458" i="100" l="1"/>
  <c r="AJ456" i="100"/>
  <c r="AH481" i="100"/>
  <c r="AH550" i="100"/>
  <c r="AI478" i="100"/>
  <c r="AI552" i="100" s="1"/>
  <c r="AI477" i="100"/>
  <c r="AI551" i="100" s="1"/>
  <c r="AI476" i="100"/>
  <c r="AI479" i="100"/>
  <c r="AI553" i="100" s="1"/>
  <c r="AI480" i="100"/>
  <c r="AI554" i="100" s="1"/>
  <c r="AI481" i="100" l="1"/>
  <c r="AI550" i="100"/>
  <c r="AJ477" i="100"/>
  <c r="AJ551" i="100" s="1"/>
  <c r="AJ479" i="100"/>
  <c r="AJ553" i="100" s="1"/>
  <c r="AJ476" i="100"/>
  <c r="AJ480" i="100"/>
  <c r="AJ554" i="100" s="1"/>
  <c r="AJ478" i="100"/>
  <c r="AJ552" i="100" s="1"/>
  <c r="AK456" i="100"/>
  <c r="AL458" i="100"/>
  <c r="AL456" i="100" l="1"/>
  <c r="AM458" i="100"/>
  <c r="AJ550" i="100"/>
  <c r="AJ481" i="100"/>
  <c r="AK476" i="100"/>
  <c r="AK477" i="100"/>
  <c r="AK551" i="100" s="1"/>
  <c r="AK478" i="100"/>
  <c r="AK552" i="100" s="1"/>
  <c r="AK479" i="100"/>
  <c r="AK553" i="100" s="1"/>
  <c r="AK480" i="100"/>
  <c r="AK554" i="100" s="1"/>
  <c r="AN458" i="100" l="1"/>
  <c r="AM456" i="100"/>
  <c r="AK481" i="100"/>
  <c r="AK550" i="100"/>
  <c r="AL478" i="100"/>
  <c r="AL552" i="100" s="1"/>
  <c r="AL480" i="100"/>
  <c r="AL554" i="100" s="1"/>
  <c r="AL479" i="100"/>
  <c r="AL553" i="100" s="1"/>
  <c r="AL476" i="100"/>
  <c r="AL477" i="100"/>
  <c r="AL551" i="100" s="1"/>
  <c r="AL481" i="100" l="1"/>
  <c r="AL550" i="100"/>
  <c r="AM476" i="100"/>
  <c r="AM479" i="100"/>
  <c r="AM553" i="100" s="1"/>
  <c r="AM477" i="100"/>
  <c r="AM551" i="100" s="1"/>
  <c r="AM478" i="100"/>
  <c r="AM552" i="100" s="1"/>
  <c r="AM480" i="100"/>
  <c r="AM554" i="100" s="1"/>
  <c r="AN456" i="100"/>
  <c r="AO458" i="100"/>
  <c r="AN477" i="100" l="1"/>
  <c r="AN551" i="100" s="1"/>
  <c r="AN480" i="100"/>
  <c r="AN554" i="100" s="1"/>
  <c r="AN479" i="100"/>
  <c r="AN553" i="100" s="1"/>
  <c r="AN476" i="100"/>
  <c r="AN478" i="100"/>
  <c r="AN552" i="100" s="1"/>
  <c r="AP458" i="100"/>
  <c r="AO456" i="100"/>
  <c r="AM481" i="100"/>
  <c r="AM550" i="100"/>
  <c r="AN550" i="100" l="1"/>
  <c r="AN481" i="100"/>
  <c r="AO479" i="100"/>
  <c r="AO553" i="100" s="1"/>
  <c r="AO480" i="100"/>
  <c r="AO554" i="100" s="1"/>
  <c r="AO478" i="100"/>
  <c r="AO552" i="100" s="1"/>
  <c r="AO477" i="100"/>
  <c r="AO551" i="100" s="1"/>
  <c r="AO476" i="100"/>
  <c r="AQ458" i="100"/>
  <c r="AP456" i="100"/>
  <c r="AQ456" i="100" l="1"/>
  <c r="AR458" i="100"/>
  <c r="AP480" i="100"/>
  <c r="AP554" i="100" s="1"/>
  <c r="AP479" i="100"/>
  <c r="AP553" i="100" s="1"/>
  <c r="AP476" i="100"/>
  <c r="AP477" i="100"/>
  <c r="AP551" i="100" s="1"/>
  <c r="AP478" i="100"/>
  <c r="AP552" i="100" s="1"/>
  <c r="AO550" i="100"/>
  <c r="AO481" i="100"/>
  <c r="AP481" i="100" l="1"/>
  <c r="AP550" i="100"/>
  <c r="AR456" i="100"/>
  <c r="AS458" i="100"/>
  <c r="AQ477" i="100"/>
  <c r="AQ551" i="100" s="1"/>
  <c r="AQ478" i="100"/>
  <c r="AQ552" i="100" s="1"/>
  <c r="AQ476" i="100"/>
  <c r="AQ479" i="100"/>
  <c r="AQ553" i="100" s="1"/>
  <c r="AQ480" i="100"/>
  <c r="AQ554" i="100" s="1"/>
  <c r="AS456" i="100" l="1"/>
  <c r="AT458" i="100"/>
  <c r="AQ550" i="100"/>
  <c r="AQ481" i="100"/>
  <c r="AR477" i="100"/>
  <c r="AR551" i="100" s="1"/>
  <c r="AR480" i="100"/>
  <c r="AR554" i="100" s="1"/>
  <c r="AR476" i="100"/>
  <c r="AR478" i="100"/>
  <c r="AR552" i="100" s="1"/>
  <c r="AR479" i="100"/>
  <c r="AR553" i="100" s="1"/>
  <c r="AT456" i="100" l="1"/>
  <c r="AU458" i="100"/>
  <c r="AS479" i="100"/>
  <c r="AS553" i="100" s="1"/>
  <c r="AS477" i="100"/>
  <c r="AS551" i="100" s="1"/>
  <c r="AS476" i="100"/>
  <c r="AS478" i="100"/>
  <c r="AS552" i="100" s="1"/>
  <c r="AS480" i="100"/>
  <c r="AS554" i="100" s="1"/>
  <c r="AR481" i="100"/>
  <c r="AR550" i="100"/>
  <c r="AV458" i="100" l="1"/>
  <c r="AU456" i="100"/>
  <c r="AS550" i="100"/>
  <c r="AS481" i="100"/>
  <c r="AT479" i="100"/>
  <c r="AT553" i="100" s="1"/>
  <c r="AT478" i="100"/>
  <c r="AT552" i="100" s="1"/>
  <c r="AT480" i="100"/>
  <c r="AT554" i="100" s="1"/>
  <c r="AT477" i="100"/>
  <c r="AT551" i="100" s="1"/>
  <c r="AT476" i="100"/>
  <c r="AU476" i="100" l="1"/>
  <c r="AU477" i="100"/>
  <c r="AU551" i="100" s="1"/>
  <c r="AU479" i="100"/>
  <c r="AU553" i="100" s="1"/>
  <c r="AU478" i="100"/>
  <c r="AU552" i="100" s="1"/>
  <c r="AU480" i="100"/>
  <c r="AU554" i="100" s="1"/>
  <c r="AT481" i="100"/>
  <c r="AT550" i="100"/>
  <c r="AW458" i="100"/>
  <c r="AV456" i="100"/>
  <c r="AW456" i="100" l="1"/>
  <c r="AX458" i="100"/>
  <c r="AU550" i="100"/>
  <c r="AU481" i="100"/>
  <c r="AV478" i="100"/>
  <c r="AV552" i="100" s="1"/>
  <c r="AV477" i="100"/>
  <c r="AV551" i="100" s="1"/>
  <c r="AV476" i="100"/>
  <c r="AV480" i="100"/>
  <c r="AV554" i="100" s="1"/>
  <c r="AV479" i="100"/>
  <c r="AV553" i="100" s="1"/>
  <c r="AX456" i="100" l="1"/>
  <c r="AY458" i="100"/>
  <c r="AV550" i="100"/>
  <c r="AV481" i="100"/>
  <c r="AW479" i="100"/>
  <c r="AW553" i="100" s="1"/>
  <c r="AW476" i="100"/>
  <c r="AW478" i="100"/>
  <c r="AW552" i="100" s="1"/>
  <c r="AW477" i="100"/>
  <c r="AW551" i="100" s="1"/>
  <c r="AW480" i="100"/>
  <c r="AW554" i="100" s="1"/>
  <c r="AW550" i="100" l="1"/>
  <c r="AW481" i="100"/>
  <c r="AZ458" i="100"/>
  <c r="AY456" i="100"/>
  <c r="AX477" i="100"/>
  <c r="AX551" i="100" s="1"/>
  <c r="AX480" i="100"/>
  <c r="AX554" i="100" s="1"/>
  <c r="AX479" i="100"/>
  <c r="AX553" i="100" s="1"/>
  <c r="AX478" i="100"/>
  <c r="AX552" i="100" s="1"/>
  <c r="AX476" i="100"/>
  <c r="AY476" i="100" l="1"/>
  <c r="AY477" i="100"/>
  <c r="AY551" i="100" s="1"/>
  <c r="AY480" i="100"/>
  <c r="AY554" i="100" s="1"/>
  <c r="AY479" i="100"/>
  <c r="AY553" i="100" s="1"/>
  <c r="AY478" i="100"/>
  <c r="AY552" i="100" s="1"/>
  <c r="AZ456" i="100"/>
  <c r="BA458" i="100"/>
  <c r="AX481" i="100"/>
  <c r="AX550" i="100"/>
  <c r="BA456" i="100" l="1"/>
  <c r="BB458" i="100"/>
  <c r="AY481" i="100"/>
  <c r="AY550" i="100"/>
  <c r="AZ479" i="100"/>
  <c r="AZ553" i="100" s="1"/>
  <c r="AZ480" i="100"/>
  <c r="AZ554" i="100" s="1"/>
  <c r="AZ478" i="100"/>
  <c r="AZ552" i="100" s="1"/>
  <c r="AZ476" i="100"/>
  <c r="AZ477" i="100"/>
  <c r="AZ551" i="100" s="1"/>
  <c r="AZ481" i="100" l="1"/>
  <c r="AZ550" i="100"/>
  <c r="BB456" i="100"/>
  <c r="BC458" i="100"/>
  <c r="BA479" i="100"/>
  <c r="BA553" i="100" s="1"/>
  <c r="BA477" i="100"/>
  <c r="BA551" i="100" s="1"/>
  <c r="BA476" i="100"/>
  <c r="BA478" i="100"/>
  <c r="BA552" i="100" s="1"/>
  <c r="BA480" i="100"/>
  <c r="BA554" i="100" s="1"/>
  <c r="BC456" i="100" l="1"/>
  <c r="BD458" i="100"/>
  <c r="BB476" i="100"/>
  <c r="BB478" i="100"/>
  <c r="BB552" i="100" s="1"/>
  <c r="BB480" i="100"/>
  <c r="BB554" i="100" s="1"/>
  <c r="BB479" i="100"/>
  <c r="BB553" i="100" s="1"/>
  <c r="BB477" i="100"/>
  <c r="BB551" i="100" s="1"/>
  <c r="BA550" i="100"/>
  <c r="BA481" i="100"/>
  <c r="BE458" i="100" l="1"/>
  <c r="BD456" i="100"/>
  <c r="BB481" i="100"/>
  <c r="BB550" i="100"/>
  <c r="BC477" i="100"/>
  <c r="BC551" i="100" s="1"/>
  <c r="BC479" i="100"/>
  <c r="BC553" i="100" s="1"/>
  <c r="BC476" i="100"/>
  <c r="BC480" i="100"/>
  <c r="BC554" i="100" s="1"/>
  <c r="BC478" i="100"/>
  <c r="BC552" i="100" s="1"/>
  <c r="BD478" i="100" l="1"/>
  <c r="BD552" i="100" s="1"/>
  <c r="BD480" i="100"/>
  <c r="BD554" i="100" s="1"/>
  <c r="BD477" i="100"/>
  <c r="BD551" i="100" s="1"/>
  <c r="BD479" i="100"/>
  <c r="BD553" i="100" s="1"/>
  <c r="BD476" i="100"/>
  <c r="BC550" i="100"/>
  <c r="BC481" i="100"/>
  <c r="BF458" i="100"/>
  <c r="BE456" i="100"/>
  <c r="BF456" i="100" l="1"/>
  <c r="BG458" i="100"/>
  <c r="BE476" i="100"/>
  <c r="BE480" i="100"/>
  <c r="BE554" i="100" s="1"/>
  <c r="BE478" i="100"/>
  <c r="BE552" i="100" s="1"/>
  <c r="BE477" i="100"/>
  <c r="BE551" i="100" s="1"/>
  <c r="BE479" i="100"/>
  <c r="BE553" i="100" s="1"/>
  <c r="BD550" i="100"/>
  <c r="BD481" i="100"/>
  <c r="BE481" i="100" l="1"/>
  <c r="BE550" i="100"/>
  <c r="BG456" i="100"/>
  <c r="BH458" i="100"/>
  <c r="BF479" i="100"/>
  <c r="BF553" i="100" s="1"/>
  <c r="BF477" i="100"/>
  <c r="BF551" i="100" s="1"/>
  <c r="BF480" i="100"/>
  <c r="BF554" i="100" s="1"/>
  <c r="BF476" i="100"/>
  <c r="BF478" i="100"/>
  <c r="BF552" i="100" s="1"/>
  <c r="BH456" i="100" l="1"/>
  <c r="BI458" i="100"/>
  <c r="BG477" i="100"/>
  <c r="BG551" i="100" s="1"/>
  <c r="BG479" i="100"/>
  <c r="BG553" i="100" s="1"/>
  <c r="BG476" i="100"/>
  <c r="BG478" i="100"/>
  <c r="BG552" i="100" s="1"/>
  <c r="BG480" i="100"/>
  <c r="BG554" i="100" s="1"/>
  <c r="BF550" i="100"/>
  <c r="BF481" i="100"/>
  <c r="BJ458" i="100" l="1"/>
  <c r="BI456" i="100"/>
  <c r="BH478" i="100"/>
  <c r="BH552" i="100" s="1"/>
  <c r="BH479" i="100"/>
  <c r="BH553" i="100" s="1"/>
  <c r="BH480" i="100"/>
  <c r="BH554" i="100" s="1"/>
  <c r="BH476" i="100"/>
  <c r="BH477" i="100"/>
  <c r="BH551" i="100" s="1"/>
  <c r="BG550" i="100"/>
  <c r="BG481" i="100"/>
  <c r="BH550" i="100" l="1"/>
  <c r="BH481" i="100"/>
  <c r="BI480" i="100"/>
  <c r="BI554" i="100" s="1"/>
  <c r="BI476" i="100"/>
  <c r="BI478" i="100"/>
  <c r="BI552" i="100" s="1"/>
  <c r="BI477" i="100"/>
  <c r="BI551" i="100" s="1"/>
  <c r="BI479" i="100"/>
  <c r="BI553" i="100" s="1"/>
  <c r="BK458" i="100"/>
  <c r="BJ456" i="100"/>
  <c r="BI550" i="100" l="1"/>
  <c r="BI481" i="100"/>
  <c r="BJ480" i="100"/>
  <c r="BJ554" i="100" s="1"/>
  <c r="BJ476" i="100"/>
  <c r="BJ478" i="100"/>
  <c r="BJ552" i="100" s="1"/>
  <c r="BJ477" i="100"/>
  <c r="BJ551" i="100" s="1"/>
  <c r="BJ479" i="100"/>
  <c r="BJ553" i="100" s="1"/>
  <c r="BK456" i="100"/>
  <c r="BL458" i="100"/>
  <c r="BK477" i="100" l="1"/>
  <c r="BK551" i="100" s="1"/>
  <c r="BK479" i="100"/>
  <c r="BK553" i="100" s="1"/>
  <c r="BK478" i="100"/>
  <c r="BK552" i="100" s="1"/>
  <c r="BK476" i="100"/>
  <c r="BK480" i="100"/>
  <c r="BK554" i="100" s="1"/>
  <c r="BJ481" i="100"/>
  <c r="BJ550" i="100"/>
  <c r="BM458" i="100"/>
  <c r="BL456" i="100"/>
  <c r="BK481" i="100" l="1"/>
  <c r="BK550" i="100"/>
  <c r="BL479" i="100"/>
  <c r="BL553" i="100" s="1"/>
  <c r="BL476" i="100"/>
  <c r="BL478" i="100"/>
  <c r="BL552" i="100" s="1"/>
  <c r="BL477" i="100"/>
  <c r="BL551" i="100" s="1"/>
  <c r="BL480" i="100"/>
  <c r="BL554" i="100" s="1"/>
  <c r="BN458" i="100"/>
  <c r="BN456" i="100" s="1"/>
  <c r="BM456" i="100"/>
  <c r="BN476" i="100" l="1"/>
  <c r="BN477" i="100"/>
  <c r="BN551" i="100" s="1"/>
  <c r="BN478" i="100"/>
  <c r="BN552" i="100" s="1"/>
  <c r="BN479" i="100"/>
  <c r="BN553" i="100" s="1"/>
  <c r="BN480" i="100"/>
  <c r="BN554" i="100" s="1"/>
  <c r="BL481" i="100"/>
  <c r="BL550" i="100"/>
  <c r="BM477" i="100"/>
  <c r="BM551" i="100" s="1"/>
  <c r="BM478" i="100"/>
  <c r="BM552" i="100" s="1"/>
  <c r="BM480" i="100"/>
  <c r="BM554" i="100" s="1"/>
  <c r="BM476" i="100"/>
  <c r="BM479" i="100"/>
  <c r="BM553" i="100" s="1"/>
  <c r="BM550" i="100" l="1"/>
  <c r="BM481" i="100"/>
  <c r="K481" i="100" s="1"/>
  <c r="BN550" i="100"/>
  <c r="BN481" i="100"/>
  <c r="F133" i="100" l="1"/>
  <c r="F135" i="100" s="1"/>
  <c r="F134" i="100" s="1"/>
  <c r="AV126" i="100" l="1"/>
  <c r="BF126" i="100"/>
  <c r="U126" i="100"/>
  <c r="R126" i="100"/>
  <c r="S126" i="100"/>
  <c r="AK126" i="100"/>
  <c r="M126" i="100"/>
  <c r="AO126" i="100"/>
  <c r="BD126" i="100"/>
  <c r="BJ126" i="100"/>
  <c r="N126" i="100"/>
  <c r="T126" i="100"/>
  <c r="BM126" i="100"/>
  <c r="AN126" i="100"/>
  <c r="BK126" i="100"/>
  <c r="AZ126" i="100"/>
  <c r="L126" i="100"/>
  <c r="AH126" i="100"/>
  <c r="AQ126" i="100"/>
  <c r="AY126" i="100"/>
  <c r="BG126" i="100"/>
  <c r="AW126" i="100"/>
  <c r="AM126" i="100"/>
  <c r="V126" i="100"/>
  <c r="BE126" i="100"/>
  <c r="AJ126" i="100"/>
  <c r="AP126" i="100"/>
  <c r="BN126" i="100"/>
  <c r="O126" i="100"/>
  <c r="BL126" i="100"/>
  <c r="BH126" i="100"/>
  <c r="AT126" i="100"/>
  <c r="P126" i="100"/>
  <c r="Q126" i="100"/>
  <c r="AU126" i="100"/>
  <c r="AX126" i="100"/>
  <c r="AI126" i="100"/>
  <c r="BC126" i="100"/>
  <c r="AS126" i="100"/>
  <c r="BB126" i="100"/>
  <c r="BI126" i="100"/>
  <c r="AL126" i="100"/>
  <c r="BA126" i="100"/>
  <c r="AR126" i="100"/>
  <c r="AB126" i="100"/>
  <c r="AB124" i="100" s="1"/>
  <c r="AA126" i="100"/>
  <c r="AA124" i="100" s="1"/>
  <c r="Z126" i="100"/>
  <c r="Z124" i="100" s="1"/>
  <c r="AD126" i="100"/>
  <c r="AD124" i="100" s="1"/>
  <c r="AC126" i="100"/>
  <c r="AC124" i="100" s="1"/>
  <c r="Y126" i="100"/>
  <c r="Y124" i="100" s="1"/>
  <c r="AE126" i="100"/>
  <c r="AE124" i="100" s="1"/>
  <c r="AF126" i="100"/>
  <c r="AF124" i="100" s="1"/>
  <c r="AG126" i="100"/>
  <c r="AG124" i="100" s="1"/>
  <c r="W126" i="100"/>
  <c r="X126" i="100"/>
  <c r="X124" i="100" s="1"/>
  <c r="AF125" i="100" l="1"/>
  <c r="AF137" i="100" s="1"/>
  <c r="AD125" i="100"/>
  <c r="AD137" i="100" s="1"/>
  <c r="X125" i="100"/>
  <c r="X137" i="100" s="1"/>
  <c r="AE125" i="100"/>
  <c r="AE137" i="100" s="1"/>
  <c r="Z125" i="100"/>
  <c r="Z137" i="100" s="1"/>
  <c r="Y125" i="100"/>
  <c r="Y137" i="100" s="1"/>
  <c r="AA125" i="100"/>
  <c r="AA137" i="100" s="1"/>
  <c r="AG125" i="100"/>
  <c r="AG137" i="100" s="1"/>
  <c r="AH124" i="100"/>
  <c r="AC125" i="100"/>
  <c r="AC137" i="100" s="1"/>
  <c r="AB125" i="100"/>
  <c r="AB137" i="100" s="1"/>
  <c r="AG139" i="100" l="1"/>
  <c r="AG138" i="100"/>
  <c r="Y139" i="100"/>
  <c r="Y138" i="100"/>
  <c r="AE139" i="100"/>
  <c r="AE138" i="100"/>
  <c r="AD139" i="100"/>
  <c r="AD138" i="100"/>
  <c r="AC139" i="100"/>
  <c r="AC138" i="100"/>
  <c r="AA139" i="100"/>
  <c r="AA138" i="100"/>
  <c r="Z139" i="100"/>
  <c r="Z138" i="100"/>
  <c r="X139" i="100"/>
  <c r="X138" i="100"/>
  <c r="AF139" i="100"/>
  <c r="AF138" i="100"/>
  <c r="AB139" i="100"/>
  <c r="AB138" i="100"/>
  <c r="AH125" i="100"/>
  <c r="AH137" i="100" s="1"/>
  <c r="AI124" i="100"/>
  <c r="AB529" i="100" l="1"/>
  <c r="X529" i="100"/>
  <c r="AA529" i="100"/>
  <c r="AD529" i="100"/>
  <c r="Y529" i="100"/>
  <c r="AH139" i="100"/>
  <c r="AH138" i="100"/>
  <c r="AF529" i="100"/>
  <c r="Z529" i="100"/>
  <c r="AC529" i="100"/>
  <c r="AE529" i="100"/>
  <c r="AG529" i="100"/>
  <c r="AI125" i="100"/>
  <c r="AI137" i="100" s="1"/>
  <c r="AJ124" i="100"/>
  <c r="AH529" i="100" l="1"/>
  <c r="AI139" i="100"/>
  <c r="AI138" i="100"/>
  <c r="AJ125" i="100"/>
  <c r="AJ137" i="100" s="1"/>
  <c r="AK124" i="100"/>
  <c r="AI529" i="100" l="1"/>
  <c r="AK125" i="100"/>
  <c r="AK137" i="100" s="1"/>
  <c r="AL124" i="100"/>
  <c r="AJ139" i="100"/>
  <c r="AJ138" i="100"/>
  <c r="AJ529" i="100" l="1"/>
  <c r="AL125" i="100"/>
  <c r="AL137" i="100" s="1"/>
  <c r="AM124" i="100"/>
  <c r="AK139" i="100"/>
  <c r="AK138" i="100"/>
  <c r="AK529" i="100" l="1"/>
  <c r="AM125" i="100"/>
  <c r="AM137" i="100" s="1"/>
  <c r="AN124" i="100"/>
  <c r="AL139" i="100"/>
  <c r="AL138" i="100"/>
  <c r="AL529" i="100" l="1"/>
  <c r="AN125" i="100"/>
  <c r="AN137" i="100" s="1"/>
  <c r="AO124" i="100"/>
  <c r="AM139" i="100"/>
  <c r="AM138" i="100"/>
  <c r="AM529" i="100" l="1"/>
  <c r="AO125" i="100"/>
  <c r="AO137" i="100" s="1"/>
  <c r="AP124" i="100"/>
  <c r="AN139" i="100"/>
  <c r="AN138" i="100"/>
  <c r="AP125" i="100" l="1"/>
  <c r="AP137" i="100" s="1"/>
  <c r="AQ124" i="100"/>
  <c r="AO139" i="100"/>
  <c r="AO138" i="100"/>
  <c r="AN529" i="100"/>
  <c r="AO529" i="100" l="1"/>
  <c r="AP139" i="100"/>
  <c r="AP138" i="100"/>
  <c r="AQ125" i="100"/>
  <c r="AQ137" i="100" s="1"/>
  <c r="AR124" i="100"/>
  <c r="AR125" i="100" l="1"/>
  <c r="AR137" i="100" s="1"/>
  <c r="AS124" i="100"/>
  <c r="AQ139" i="100"/>
  <c r="AQ138" i="100"/>
  <c r="AP529" i="100"/>
  <c r="AR139" i="100" l="1"/>
  <c r="AR138" i="100"/>
  <c r="AQ529" i="100"/>
  <c r="AS125" i="100"/>
  <c r="AS137" i="100" s="1"/>
  <c r="AT124" i="100"/>
  <c r="AT125" i="100" l="1"/>
  <c r="AT137" i="100" s="1"/>
  <c r="AU124" i="100"/>
  <c r="AS139" i="100"/>
  <c r="AS138" i="100"/>
  <c r="AR529" i="100"/>
  <c r="AT139" i="100" l="1"/>
  <c r="AT138" i="100"/>
  <c r="AS529" i="100"/>
  <c r="AU125" i="100"/>
  <c r="AU137" i="100" s="1"/>
  <c r="AV124" i="100"/>
  <c r="AV125" i="100" l="1"/>
  <c r="AV137" i="100" s="1"/>
  <c r="AW124" i="100"/>
  <c r="AU139" i="100"/>
  <c r="AU138" i="100"/>
  <c r="AT529" i="100"/>
  <c r="AU529" i="100" l="1"/>
  <c r="AW125" i="100"/>
  <c r="AW137" i="100" s="1"/>
  <c r="AX124" i="100"/>
  <c r="AV139" i="100"/>
  <c r="AV138" i="100"/>
  <c r="AX125" i="100" l="1"/>
  <c r="AX137" i="100" s="1"/>
  <c r="AY124" i="100"/>
  <c r="AV529" i="100"/>
  <c r="AW139" i="100"/>
  <c r="AW138" i="100"/>
  <c r="AW529" i="100" l="1"/>
  <c r="AY125" i="100"/>
  <c r="AY137" i="100" s="1"/>
  <c r="AZ124" i="100"/>
  <c r="AX139" i="100"/>
  <c r="AX138" i="100"/>
  <c r="AZ125" i="100" l="1"/>
  <c r="AZ137" i="100" s="1"/>
  <c r="BA124" i="100"/>
  <c r="AX529" i="100"/>
  <c r="AY139" i="100"/>
  <c r="AY138" i="100"/>
  <c r="AY529" i="100" l="1"/>
  <c r="BA125" i="100"/>
  <c r="BA137" i="100" s="1"/>
  <c r="BB124" i="100"/>
  <c r="AZ139" i="100"/>
  <c r="AZ138" i="100"/>
  <c r="AZ529" i="100" l="1"/>
  <c r="BB125" i="100"/>
  <c r="BB137" i="100" s="1"/>
  <c r="BC124" i="100"/>
  <c r="BA139" i="100"/>
  <c r="BA138" i="100"/>
  <c r="BC125" i="100" l="1"/>
  <c r="BC137" i="100" s="1"/>
  <c r="BD124" i="100"/>
  <c r="BA529" i="100"/>
  <c r="BB139" i="100"/>
  <c r="BB138" i="100"/>
  <c r="BC139" i="100" l="1"/>
  <c r="BC138" i="100"/>
  <c r="BB529" i="100"/>
  <c r="BD125" i="100"/>
  <c r="BD137" i="100" s="1"/>
  <c r="BE124" i="100"/>
  <c r="BD139" i="100" l="1"/>
  <c r="BD138" i="100"/>
  <c r="BC529" i="100"/>
  <c r="BE125" i="100"/>
  <c r="BE137" i="100" s="1"/>
  <c r="BF124" i="100"/>
  <c r="BF125" i="100" l="1"/>
  <c r="BF137" i="100" s="1"/>
  <c r="BG124" i="100"/>
  <c r="BD529" i="100"/>
  <c r="BE139" i="100"/>
  <c r="BE138" i="100"/>
  <c r="BE529" i="100" l="1"/>
  <c r="BG125" i="100"/>
  <c r="BG137" i="100" s="1"/>
  <c r="BH124" i="100"/>
  <c r="BF139" i="100"/>
  <c r="BF138" i="100"/>
  <c r="BG139" i="100" l="1"/>
  <c r="BG138" i="100"/>
  <c r="BF529" i="100"/>
  <c r="BH125" i="100"/>
  <c r="BH137" i="100" s="1"/>
  <c r="BI124" i="100"/>
  <c r="BG529" i="100" l="1"/>
  <c r="BI125" i="100"/>
  <c r="BI137" i="100" s="1"/>
  <c r="BJ124" i="100"/>
  <c r="BH139" i="100"/>
  <c r="BH138" i="100"/>
  <c r="BH529" i="100" l="1"/>
  <c r="BJ125" i="100"/>
  <c r="BJ137" i="100" s="1"/>
  <c r="BK124" i="100"/>
  <c r="BI139" i="100"/>
  <c r="BI138" i="100"/>
  <c r="BI529" i="100" l="1"/>
  <c r="BK125" i="100"/>
  <c r="BK137" i="100" s="1"/>
  <c r="BL124" i="100"/>
  <c r="BJ139" i="100"/>
  <c r="BJ138" i="100"/>
  <c r="BK139" i="100" l="1"/>
  <c r="BK138" i="100"/>
  <c r="BJ529" i="100"/>
  <c r="BL125" i="100"/>
  <c r="BL137" i="100" s="1"/>
  <c r="BM124" i="100"/>
  <c r="BN124" i="100" l="1"/>
  <c r="BN125" i="100" s="1"/>
  <c r="BN137" i="100" s="1"/>
  <c r="BM125" i="100"/>
  <c r="BM137" i="100" s="1"/>
  <c r="BK529" i="100"/>
  <c r="BL139" i="100"/>
  <c r="BL138" i="100"/>
  <c r="BN139" i="100" l="1"/>
  <c r="BN138" i="100"/>
  <c r="BN529" i="100" s="1"/>
  <c r="BL529" i="100"/>
  <c r="BM139" i="100"/>
  <c r="BM138" i="100"/>
  <c r="BM529" i="100" l="1"/>
  <c r="W25" i="100" l="1"/>
  <c r="X23" i="100"/>
  <c r="X22" i="100" s="1"/>
  <c r="Y23" i="100" l="1"/>
  <c r="Z23" i="100" s="1"/>
  <c r="AA23" i="100" s="1"/>
  <c r="Y22" i="100" l="1"/>
  <c r="Z22" i="100"/>
  <c r="AA22" i="100"/>
  <c r="AB23" i="100"/>
  <c r="AB22" i="100" l="1"/>
  <c r="AC23" i="100"/>
  <c r="AC22" i="100" l="1"/>
  <c r="AD23" i="100"/>
  <c r="AE23" i="100" l="1"/>
  <c r="AD22" i="100"/>
  <c r="AE22" i="100" l="1"/>
  <c r="AF23" i="100"/>
  <c r="AG23" i="100" l="1"/>
  <c r="AF22" i="100"/>
  <c r="AH23" i="100" l="1"/>
  <c r="AG22" i="100"/>
  <c r="AI23" i="100" l="1"/>
  <c r="AH22" i="100"/>
  <c r="AI22" i="100" l="1"/>
  <c r="AJ23" i="100"/>
  <c r="AJ22" i="100" l="1"/>
  <c r="AK23" i="100"/>
  <c r="AL23" i="100" l="1"/>
  <c r="AK22" i="100"/>
  <c r="AL22" i="100" l="1"/>
  <c r="AM23" i="100"/>
  <c r="AM22" i="100" l="1"/>
  <c r="AN23" i="100"/>
  <c r="AO23" i="100" l="1"/>
  <c r="AN22" i="100"/>
  <c r="AO22" i="100" l="1"/>
  <c r="AP23" i="100"/>
  <c r="AP22" i="100" l="1"/>
  <c r="AQ23" i="100"/>
  <c r="AQ22" i="100" l="1"/>
  <c r="AR23" i="100"/>
  <c r="AR22" i="100" l="1"/>
  <c r="AS23" i="100"/>
  <c r="AS22" i="100" l="1"/>
  <c r="AT23" i="100"/>
  <c r="AT22" i="100" l="1"/>
  <c r="AU23" i="100"/>
  <c r="AU22" i="100" l="1"/>
  <c r="AV23" i="100"/>
  <c r="AW23" i="100" l="1"/>
  <c r="AV22" i="100"/>
  <c r="AX23" i="100" l="1"/>
  <c r="AW22" i="100"/>
  <c r="AX22" i="100" l="1"/>
  <c r="AY23" i="100"/>
  <c r="AY22" i="100" l="1"/>
  <c r="AZ23" i="100"/>
  <c r="AZ22" i="100" l="1"/>
  <c r="BA23" i="100"/>
  <c r="BB23" i="100" l="1"/>
  <c r="BA22" i="100"/>
  <c r="BB22" i="100" l="1"/>
  <c r="BC23" i="100"/>
  <c r="BC22" i="100" l="1"/>
  <c r="BD23" i="100"/>
  <c r="BE23" i="100" l="1"/>
  <c r="BD22" i="100"/>
  <c r="BF23" i="100" l="1"/>
  <c r="BE22" i="100"/>
  <c r="BF22" i="100" l="1"/>
  <c r="BG23" i="100"/>
  <c r="BG22" i="100" l="1"/>
  <c r="BH23" i="100"/>
  <c r="BI23" i="100" l="1"/>
  <c r="BH22" i="100"/>
  <c r="BJ23" i="100" l="1"/>
  <c r="BI22" i="100"/>
  <c r="BJ22" i="100" l="1"/>
  <c r="BK23" i="100"/>
  <c r="BL23" i="100" l="1"/>
  <c r="BK22" i="100"/>
  <c r="BM23" i="100" l="1"/>
  <c r="BL22" i="100"/>
  <c r="BM22" i="100" l="1"/>
  <c r="BN23" i="100"/>
  <c r="BN22" i="100" s="1"/>
  <c r="L32" i="100" l="1" a="1"/>
  <c r="BN32" i="100" a="1"/>
  <c r="BN32" i="100" s="1"/>
  <c r="M32" i="100" l="1"/>
  <c r="Q32" i="100"/>
  <c r="R32" i="100"/>
  <c r="P32" i="100"/>
  <c r="N32" i="100"/>
  <c r="T32" i="100"/>
  <c r="V32" i="100"/>
  <c r="W32" i="100"/>
  <c r="O32" i="100"/>
  <c r="S32" i="100"/>
  <c r="L32" i="100"/>
  <c r="U32" i="100"/>
  <c r="X32" i="100"/>
  <c r="Y32" i="100"/>
  <c r="Z32" i="100"/>
  <c r="AA32" i="100"/>
  <c r="AB32" i="100"/>
  <c r="AC32" i="100"/>
  <c r="AD32" i="100"/>
  <c r="AE32" i="100"/>
  <c r="AF32" i="100"/>
  <c r="AG32" i="100"/>
  <c r="AH32" i="100"/>
  <c r="AI32" i="100"/>
  <c r="AJ32" i="100"/>
  <c r="AK32" i="100"/>
  <c r="AL32" i="100"/>
  <c r="AM32" i="100"/>
  <c r="AN32" i="100"/>
  <c r="AO32" i="100"/>
  <c r="AP32" i="100"/>
  <c r="AQ32" i="100"/>
  <c r="AR32" i="100"/>
  <c r="AS32" i="100"/>
  <c r="AT32" i="100"/>
  <c r="AU32" i="100"/>
  <c r="AV32" i="100"/>
  <c r="AW32" i="100"/>
  <c r="AX32" i="100"/>
  <c r="AY32" i="100"/>
  <c r="AZ32" i="100"/>
  <c r="BA32" i="100"/>
  <c r="BB32" i="100"/>
  <c r="BC32" i="100"/>
  <c r="BD32" i="100"/>
  <c r="BE32" i="100"/>
  <c r="BF32" i="100"/>
  <c r="BG32" i="100"/>
  <c r="BH32" i="100"/>
  <c r="BI32" i="100"/>
  <c r="BJ32" i="100"/>
  <c r="BK32" i="100"/>
  <c r="BL32" i="100"/>
  <c r="BM32" i="100"/>
  <c r="X161" i="100" l="1"/>
  <c r="W161" i="100"/>
  <c r="Q161" i="100"/>
  <c r="M161" i="100"/>
  <c r="AB497" i="100"/>
  <c r="BL497" i="100"/>
  <c r="AV497" i="100"/>
  <c r="X497" i="100"/>
  <c r="BK497" i="100"/>
  <c r="BG497" i="100"/>
  <c r="BC497" i="100"/>
  <c r="AY497" i="100"/>
  <c r="AU497" i="100"/>
  <c r="AQ497" i="100"/>
  <c r="AM497" i="100"/>
  <c r="AI497" i="100"/>
  <c r="AA497" i="100"/>
  <c r="W497" i="100"/>
  <c r="S161" i="100"/>
  <c r="S497" i="100"/>
  <c r="BN497" i="100"/>
  <c r="BJ497" i="100"/>
  <c r="BF497" i="100"/>
  <c r="BB497" i="100"/>
  <c r="AX497" i="100"/>
  <c r="AT497" i="100"/>
  <c r="AP497" i="100"/>
  <c r="AL497" i="100"/>
  <c r="AH497" i="100"/>
  <c r="AD497" i="100"/>
  <c r="Z497" i="100"/>
  <c r="T497" i="100"/>
  <c r="T161" i="100"/>
  <c r="U161" i="100"/>
  <c r="U497" i="100"/>
  <c r="R161" i="100"/>
  <c r="BH497" i="100"/>
  <c r="AZ497" i="100"/>
  <c r="AR497" i="100"/>
  <c r="AN497" i="100"/>
  <c r="AJ497" i="100"/>
  <c r="AE497" i="100"/>
  <c r="AF497" i="100"/>
  <c r="V497" i="100"/>
  <c r="V161" i="100"/>
  <c r="BM497" i="100"/>
  <c r="BI497" i="100"/>
  <c r="BD497" i="100"/>
  <c r="BE497" i="100"/>
  <c r="BA497" i="100"/>
  <c r="AW497" i="100"/>
  <c r="AS497" i="100"/>
  <c r="AO497" i="100"/>
  <c r="AK497" i="100"/>
  <c r="AG497" i="100"/>
  <c r="AC497" i="100"/>
  <c r="Y497" i="100"/>
  <c r="P161" i="100"/>
  <c r="O161" i="100"/>
  <c r="N161" i="100"/>
  <c r="Y218" i="100" l="1"/>
  <c r="X162" i="100"/>
  <c r="Y162" i="100" s="1"/>
  <c r="X163" i="100"/>
  <c r="Q163" i="100"/>
  <c r="W163" i="100"/>
  <c r="W162" i="100"/>
  <c r="T162" i="100"/>
  <c r="T163" i="100"/>
  <c r="N162" i="100"/>
  <c r="N163" i="100"/>
  <c r="N9" i="164" a="1"/>
  <c r="AX9" i="164" s="1"/>
  <c r="O163" i="100"/>
  <c r="O162" i="100"/>
  <c r="U162" i="100"/>
  <c r="U163" i="100"/>
  <c r="P163" i="100"/>
  <c r="P162" i="100"/>
  <c r="V162" i="100"/>
  <c r="V163" i="100"/>
  <c r="R162" i="100"/>
  <c r="R163" i="100"/>
  <c r="Q162" i="100"/>
  <c r="S163" i="100"/>
  <c r="S162" i="100"/>
  <c r="AX51" i="164" l="1"/>
  <c r="X224" i="100"/>
  <c r="Z162" i="100"/>
  <c r="Y163" i="100"/>
  <c r="Z218" i="100"/>
  <c r="Y224" i="100"/>
  <c r="W9" i="164"/>
  <c r="AN9" i="164"/>
  <c r="AA9" i="164"/>
  <c r="AO9" i="164"/>
  <c r="AP9" i="164"/>
  <c r="AY9" i="164"/>
  <c r="Y9" i="164"/>
  <c r="AR9" i="164"/>
  <c r="AK9" i="164"/>
  <c r="AV9" i="164"/>
  <c r="Q9" i="164"/>
  <c r="N9" i="164"/>
  <c r="N51" i="164" s="1"/>
  <c r="O9" i="164"/>
  <c r="R9" i="164"/>
  <c r="S9" i="164"/>
  <c r="T9" i="164"/>
  <c r="P9" i="164"/>
  <c r="AI9" i="164"/>
  <c r="AG9" i="164"/>
  <c r="AZ9" i="164"/>
  <c r="AU9" i="164"/>
  <c r="BB9" i="164"/>
  <c r="BJ9" i="164"/>
  <c r="BI9" i="164"/>
  <c r="AJ9" i="164"/>
  <c r="AM9" i="164"/>
  <c r="AW9" i="164"/>
  <c r="AT9" i="164"/>
  <c r="AC9" i="164"/>
  <c r="AH9" i="164"/>
  <c r="U9" i="164"/>
  <c r="Z9" i="164"/>
  <c r="AS9" i="164"/>
  <c r="BK9" i="164"/>
  <c r="V9" i="164"/>
  <c r="BG9" i="164"/>
  <c r="AE9" i="164"/>
  <c r="AL9" i="164"/>
  <c r="BF9" i="164"/>
  <c r="BD9" i="164"/>
  <c r="X9" i="164"/>
  <c r="AQ9" i="164"/>
  <c r="BE9" i="164"/>
  <c r="BA9" i="164"/>
  <c r="AF9" i="164"/>
  <c r="BC9" i="164"/>
  <c r="BH9" i="164"/>
  <c r="AB9" i="164"/>
  <c r="AD9" i="164"/>
  <c r="BK51" i="164" l="1"/>
  <c r="BC51" i="164"/>
  <c r="AL51" i="164"/>
  <c r="AD51" i="164"/>
  <c r="AF51" i="164"/>
  <c r="X51" i="164"/>
  <c r="AE51" i="164"/>
  <c r="AS51" i="164"/>
  <c r="AC51" i="164"/>
  <c r="AJ51" i="164"/>
  <c r="AU51" i="164"/>
  <c r="P51" i="164"/>
  <c r="O51" i="164"/>
  <c r="AK51" i="164"/>
  <c r="AP51" i="164"/>
  <c r="W51" i="164"/>
  <c r="AB51" i="164"/>
  <c r="BA51" i="164"/>
  <c r="BD51" i="164"/>
  <c r="BG51" i="164"/>
  <c r="Z51" i="164"/>
  <c r="AT51" i="164"/>
  <c r="BI51" i="164"/>
  <c r="AZ51" i="164"/>
  <c r="T51" i="164"/>
  <c r="AR51" i="164"/>
  <c r="AO51" i="164"/>
  <c r="BH51" i="164"/>
  <c r="BE51" i="164"/>
  <c r="BF51" i="164"/>
  <c r="V51" i="164"/>
  <c r="U51" i="164"/>
  <c r="AW51" i="164"/>
  <c r="BJ51" i="164"/>
  <c r="AG51" i="164"/>
  <c r="S51" i="164"/>
  <c r="Q51" i="164"/>
  <c r="Y51" i="164"/>
  <c r="AA51" i="164"/>
  <c r="AQ51" i="164"/>
  <c r="AH51" i="164"/>
  <c r="AM51" i="164"/>
  <c r="BB51" i="164"/>
  <c r="AI51" i="164"/>
  <c r="R51" i="164"/>
  <c r="AV51" i="164"/>
  <c r="AY51" i="164"/>
  <c r="AN51" i="164"/>
  <c r="AA218" i="100"/>
  <c r="Z224" i="100"/>
  <c r="AA162" i="100"/>
  <c r="Z163" i="100"/>
  <c r="F44" i="100"/>
  <c r="F46" i="100" s="1"/>
  <c r="F45" i="100" s="1"/>
  <c r="AE37" i="100" s="1"/>
  <c r="AE35" i="100" s="1"/>
  <c r="AE36" i="100" s="1"/>
  <c r="AB162" i="100" l="1"/>
  <c r="AA163" i="100"/>
  <c r="AB218" i="100"/>
  <c r="AA224" i="100"/>
  <c r="AF37" i="100"/>
  <c r="AF35" i="100" s="1"/>
  <c r="AF36" i="100" s="1"/>
  <c r="AB37" i="100"/>
  <c r="AB35" i="100" s="1"/>
  <c r="AB36" i="100" s="1"/>
  <c r="Z37" i="100"/>
  <c r="Z35" i="100" s="1"/>
  <c r="Z36" i="100" s="1"/>
  <c r="BB37" i="100"/>
  <c r="L37" i="100"/>
  <c r="N37" i="100"/>
  <c r="S37" i="100"/>
  <c r="O37" i="100"/>
  <c r="BE37" i="100"/>
  <c r="AZ37" i="100"/>
  <c r="AU37" i="100"/>
  <c r="AT37" i="100"/>
  <c r="M37" i="100"/>
  <c r="R37" i="100"/>
  <c r="AK37" i="100"/>
  <c r="BA37" i="100"/>
  <c r="U37" i="100"/>
  <c r="BG37" i="100"/>
  <c r="AX37" i="100"/>
  <c r="AY37" i="100"/>
  <c r="AP37" i="100"/>
  <c r="AL37" i="100"/>
  <c r="BL37" i="100"/>
  <c r="Q37" i="100"/>
  <c r="W37" i="100"/>
  <c r="P37" i="100"/>
  <c r="T37" i="100"/>
  <c r="AQ37" i="100"/>
  <c r="BF37" i="100"/>
  <c r="BJ37" i="100"/>
  <c r="AH37" i="100"/>
  <c r="BH37" i="100"/>
  <c r="BD37" i="100"/>
  <c r="BM37" i="100"/>
  <c r="AM37" i="100"/>
  <c r="AS37" i="100"/>
  <c r="AW37" i="100"/>
  <c r="AR37" i="100"/>
  <c r="BI37" i="100"/>
  <c r="AN37" i="100"/>
  <c r="BK37" i="100"/>
  <c r="V37" i="100"/>
  <c r="AJ37" i="100"/>
  <c r="BC37" i="100"/>
  <c r="AO37" i="100"/>
  <c r="AI37" i="100"/>
  <c r="BN37" i="100"/>
  <c r="AV37" i="100"/>
  <c r="Y37" i="100"/>
  <c r="Y35" i="100" s="1"/>
  <c r="Y36" i="100" s="1"/>
  <c r="AD37" i="100"/>
  <c r="AD35" i="100" s="1"/>
  <c r="AD36" i="100" s="1"/>
  <c r="AC37" i="100"/>
  <c r="AC35" i="100" s="1"/>
  <c r="AC36" i="100" s="1"/>
  <c r="X37" i="100"/>
  <c r="X35" i="100" s="1"/>
  <c r="X36" i="100" s="1"/>
  <c r="AG37" i="100"/>
  <c r="AG35" i="100" s="1"/>
  <c r="AG36" i="100" s="1"/>
  <c r="AA37" i="100"/>
  <c r="AA35" i="100" s="1"/>
  <c r="AA36" i="100" s="1"/>
  <c r="AB163" i="100" l="1"/>
  <c r="AC162" i="100"/>
  <c r="AC218" i="100"/>
  <c r="AB224" i="100"/>
  <c r="AH35" i="100"/>
  <c r="AH36" i="100" s="1"/>
  <c r="AE48" i="100"/>
  <c r="AE50" i="100"/>
  <c r="AD162" i="100" l="1"/>
  <c r="AC163" i="100"/>
  <c r="AD218" i="100"/>
  <c r="AC224" i="100"/>
  <c r="Z48" i="100"/>
  <c r="Z50" i="100"/>
  <c r="AA533" i="100"/>
  <c r="AF50" i="100"/>
  <c r="AF48" i="100"/>
  <c r="AG533" i="100"/>
  <c r="AG50" i="100"/>
  <c r="AG48" i="100"/>
  <c r="AF533" i="100"/>
  <c r="AC50" i="100"/>
  <c r="AC48" i="100"/>
  <c r="AD533" i="100"/>
  <c r="Y50" i="100"/>
  <c r="Y48" i="100"/>
  <c r="Z533" i="100"/>
  <c r="AD50" i="100"/>
  <c r="AD48" i="100"/>
  <c r="AE533" i="100"/>
  <c r="X48" i="100"/>
  <c r="X50" i="100"/>
  <c r="X533" i="100"/>
  <c r="Y533" i="100"/>
  <c r="X373" i="100"/>
  <c r="AA48" i="100"/>
  <c r="AA50" i="100"/>
  <c r="AB533" i="100"/>
  <c r="AB50" i="100"/>
  <c r="AB48" i="100"/>
  <c r="AC533" i="100"/>
  <c r="AI35" i="100"/>
  <c r="AI36" i="100" s="1"/>
  <c r="AE162" i="100" l="1"/>
  <c r="AD163" i="100"/>
  <c r="AE218" i="100"/>
  <c r="AD224" i="100"/>
  <c r="AH48" i="100"/>
  <c r="AH50" i="100"/>
  <c r="AH533" i="100"/>
  <c r="X375" i="100"/>
  <c r="Y373" i="100"/>
  <c r="AI533" i="100"/>
  <c r="AJ35" i="100"/>
  <c r="AJ36" i="100" s="1"/>
  <c r="AF162" i="100" l="1"/>
  <c r="AE163" i="100"/>
  <c r="AF218" i="100"/>
  <c r="AE224" i="100"/>
  <c r="Y372" i="100"/>
  <c r="Z373" i="100"/>
  <c r="AK35" i="100"/>
  <c r="AK36" i="100" s="1"/>
  <c r="AI50" i="100"/>
  <c r="AI48" i="100"/>
  <c r="AG162" i="100" l="1"/>
  <c r="AG163" i="100" s="1"/>
  <c r="AF163" i="100"/>
  <c r="AF224" i="100"/>
  <c r="AG218" i="100"/>
  <c r="AJ533" i="100"/>
  <c r="AJ48" i="100"/>
  <c r="AJ50" i="100"/>
  <c r="AA373" i="100"/>
  <c r="Z372" i="100"/>
  <c r="AL35" i="100"/>
  <c r="AL36" i="100" s="1"/>
  <c r="AH218" i="100" l="1"/>
  <c r="AG224" i="100"/>
  <c r="AM35" i="100"/>
  <c r="AM36" i="100" s="1"/>
  <c r="AL533" i="100"/>
  <c r="AK48" i="100"/>
  <c r="AK50" i="100"/>
  <c r="AB373" i="100"/>
  <c r="AA372" i="100"/>
  <c r="AK533" i="100"/>
  <c r="AI218" i="100" l="1"/>
  <c r="AH224" i="100"/>
  <c r="AL48" i="100"/>
  <c r="AL50" i="100"/>
  <c r="AN35" i="100"/>
  <c r="AN36" i="100" s="1"/>
  <c r="AB372" i="100"/>
  <c r="AC373" i="100"/>
  <c r="AJ218" i="100" l="1"/>
  <c r="AI224" i="100"/>
  <c r="AM50" i="100"/>
  <c r="AM48" i="100"/>
  <c r="AC372" i="100"/>
  <c r="AD373" i="100"/>
  <c r="AN533" i="100"/>
  <c r="AO35" i="100"/>
  <c r="AO36" i="100" s="1"/>
  <c r="AM533" i="100"/>
  <c r="AJ224" i="100" l="1"/>
  <c r="AK218" i="100"/>
  <c r="AD372" i="100"/>
  <c r="AE373" i="100"/>
  <c r="AP35" i="100"/>
  <c r="AP36" i="100" s="1"/>
  <c r="AN50" i="100"/>
  <c r="AN48" i="100"/>
  <c r="AK224" i="100" l="1"/>
  <c r="AL218" i="100"/>
  <c r="AO533" i="100"/>
  <c r="AO48" i="100"/>
  <c r="AO50" i="100"/>
  <c r="AQ35" i="100"/>
  <c r="AQ36" i="100" s="1"/>
  <c r="AE372" i="100"/>
  <c r="AF373" i="100"/>
  <c r="AL224" i="100" l="1"/>
  <c r="AM218" i="100"/>
  <c r="AP48" i="100"/>
  <c r="AP50" i="100"/>
  <c r="AF372" i="100"/>
  <c r="AG373" i="100"/>
  <c r="AQ533" i="100"/>
  <c r="AR35" i="100"/>
  <c r="AR36" i="100" s="1"/>
  <c r="AP533" i="100"/>
  <c r="AM224" i="100" l="1"/>
  <c r="AN218" i="100"/>
  <c r="AQ48" i="100"/>
  <c r="AQ50" i="100"/>
  <c r="AG372" i="100"/>
  <c r="AH373" i="100"/>
  <c r="AS35" i="100"/>
  <c r="AS36" i="100" s="1"/>
  <c r="AO218" i="100" l="1"/>
  <c r="AN224" i="100"/>
  <c r="AR50" i="100"/>
  <c r="AR48" i="100"/>
  <c r="AR533" i="100"/>
  <c r="AT35" i="100"/>
  <c r="AT36" i="100" s="1"/>
  <c r="AH374" i="100"/>
  <c r="AH372" i="100"/>
  <c r="AI373" i="100"/>
  <c r="AP218" i="100" l="1"/>
  <c r="AO224" i="100"/>
  <c r="AS48" i="100"/>
  <c r="AS50" i="100"/>
  <c r="AJ373" i="100"/>
  <c r="AI372" i="100"/>
  <c r="AS533" i="100"/>
  <c r="AU35" i="100"/>
  <c r="AU36" i="100" s="1"/>
  <c r="AT533" i="100"/>
  <c r="AQ218" i="100" l="1"/>
  <c r="AP224" i="100"/>
  <c r="AV35" i="100"/>
  <c r="AV36" i="100" s="1"/>
  <c r="AJ372" i="100"/>
  <c r="AK373" i="100"/>
  <c r="AT50" i="100"/>
  <c r="AT48" i="100"/>
  <c r="AR218" i="100" l="1"/>
  <c r="AQ224" i="100"/>
  <c r="AK372" i="100"/>
  <c r="AL373" i="100"/>
  <c r="AU48" i="100"/>
  <c r="AU50" i="100"/>
  <c r="AW35" i="100"/>
  <c r="AW36" i="100" s="1"/>
  <c r="AU533" i="100"/>
  <c r="AR224" i="100" l="1"/>
  <c r="AS218" i="100"/>
  <c r="AV50" i="100"/>
  <c r="AV48" i="100"/>
  <c r="AL372" i="100"/>
  <c r="AM373" i="100"/>
  <c r="AV533" i="100"/>
  <c r="AX35" i="100"/>
  <c r="AX36" i="100" s="1"/>
  <c r="AT218" i="100" l="1"/>
  <c r="AS224" i="100"/>
  <c r="AY35" i="100"/>
  <c r="AY36" i="100" s="1"/>
  <c r="AW50" i="100"/>
  <c r="AW48" i="100"/>
  <c r="AM372" i="100"/>
  <c r="AN373" i="100"/>
  <c r="AW533" i="100"/>
  <c r="AT224" i="100" l="1"/>
  <c r="AU218" i="100"/>
  <c r="AN372" i="100"/>
  <c r="AO373" i="100"/>
  <c r="AZ35" i="100"/>
  <c r="AZ36" i="100" s="1"/>
  <c r="AX50" i="100"/>
  <c r="AX48" i="100"/>
  <c r="AX533" i="100"/>
  <c r="AU224" i="100" l="1"/>
  <c r="AV218" i="100"/>
  <c r="AY533" i="100"/>
  <c r="BA35" i="100"/>
  <c r="BA36" i="100" s="1"/>
  <c r="AO372" i="100"/>
  <c r="AP373" i="100"/>
  <c r="AY50" i="100"/>
  <c r="AY48" i="100"/>
  <c r="AV224" i="100" l="1"/>
  <c r="AW218" i="100"/>
  <c r="AZ533" i="100"/>
  <c r="AP372" i="100"/>
  <c r="AQ373" i="100"/>
  <c r="AZ50" i="100"/>
  <c r="AZ48" i="100"/>
  <c r="BA533" i="100"/>
  <c r="BB35" i="100"/>
  <c r="BB36" i="100" s="1"/>
  <c r="AX218" i="100" l="1"/>
  <c r="AW224" i="100"/>
  <c r="BC35" i="100"/>
  <c r="BC36" i="100" s="1"/>
  <c r="BB533" i="100"/>
  <c r="BA48" i="100"/>
  <c r="BA50" i="100"/>
  <c r="AQ372" i="100"/>
  <c r="AR373" i="100"/>
  <c r="AY218" i="100" l="1"/>
  <c r="AX224" i="100"/>
  <c r="AS373" i="100"/>
  <c r="AR372" i="100"/>
  <c r="BB48" i="100"/>
  <c r="BB50" i="100"/>
  <c r="BD35" i="100"/>
  <c r="BD36" i="100" s="1"/>
  <c r="AZ218" i="100" l="1"/>
  <c r="AY224" i="100"/>
  <c r="BC50" i="100"/>
  <c r="BC48" i="100"/>
  <c r="BC533" i="100"/>
  <c r="AS372" i="100"/>
  <c r="AT373" i="100"/>
  <c r="BE35" i="100"/>
  <c r="BE36" i="100" s="1"/>
  <c r="BD533" i="100"/>
  <c r="AZ224" i="100" l="1"/>
  <c r="BA218" i="100"/>
  <c r="BD48" i="100"/>
  <c r="BD50" i="100"/>
  <c r="BE533" i="100"/>
  <c r="BF35" i="100"/>
  <c r="BF36" i="100" s="1"/>
  <c r="AT372" i="100"/>
  <c r="AU373" i="100"/>
  <c r="BA224" i="100" l="1"/>
  <c r="BB218" i="100"/>
  <c r="BE50" i="100"/>
  <c r="BE48" i="100"/>
  <c r="AU372" i="100"/>
  <c r="AV373" i="100"/>
  <c r="BF533" i="100"/>
  <c r="BG35" i="100"/>
  <c r="BG36" i="100" s="1"/>
  <c r="BC218" i="100" l="1"/>
  <c r="BB224" i="100"/>
  <c r="BG533" i="100"/>
  <c r="BH35" i="100"/>
  <c r="BH36" i="100" s="1"/>
  <c r="BF48" i="100"/>
  <c r="BF50" i="100"/>
  <c r="AW373" i="100"/>
  <c r="AV372" i="100"/>
  <c r="BD218" i="100" l="1"/>
  <c r="BC224" i="100"/>
  <c r="BG48" i="100"/>
  <c r="BG50" i="100"/>
  <c r="AX373" i="100"/>
  <c r="AW372" i="100"/>
  <c r="BI35" i="100"/>
  <c r="BI36" i="100" s="1"/>
  <c r="BE218" i="100" l="1"/>
  <c r="BD224" i="100"/>
  <c r="BH48" i="100"/>
  <c r="BH50" i="100"/>
  <c r="AX372" i="100"/>
  <c r="AY373" i="100"/>
  <c r="BJ35" i="100"/>
  <c r="BJ36" i="100" s="1"/>
  <c r="BI533" i="100"/>
  <c r="BH533" i="100"/>
  <c r="BF218" i="100" l="1"/>
  <c r="BE224" i="100"/>
  <c r="BK35" i="100"/>
  <c r="BK36" i="100" s="1"/>
  <c r="BI48" i="100"/>
  <c r="BI50" i="100"/>
  <c r="AY372" i="100"/>
  <c r="AZ373" i="100"/>
  <c r="BF224" i="100" l="1"/>
  <c r="BG218" i="100"/>
  <c r="BJ50" i="100"/>
  <c r="BJ48" i="100"/>
  <c r="BJ533" i="100"/>
  <c r="AZ372" i="100"/>
  <c r="BA373" i="100"/>
  <c r="BL35" i="100"/>
  <c r="BL36" i="100" s="1"/>
  <c r="BK533" i="100"/>
  <c r="BH218" i="100" l="1"/>
  <c r="BG224" i="100"/>
  <c r="BM35" i="100"/>
  <c r="BM36" i="100" s="1"/>
  <c r="BL533" i="100"/>
  <c r="BK48" i="100"/>
  <c r="BK50" i="100"/>
  <c r="BB373" i="100"/>
  <c r="BA372" i="100"/>
  <c r="BI218" i="100" l="1"/>
  <c r="BH224" i="100"/>
  <c r="BB372" i="100"/>
  <c r="BC373" i="100"/>
  <c r="BL48" i="100"/>
  <c r="BL50" i="100"/>
  <c r="BN35" i="100"/>
  <c r="BN36" i="100" s="1"/>
  <c r="BM533" i="100"/>
  <c r="BI224" i="100" l="1"/>
  <c r="BJ218" i="100"/>
  <c r="BN48" i="100"/>
  <c r="BN50" i="100"/>
  <c r="BC372" i="100"/>
  <c r="BD373" i="100"/>
  <c r="BM50" i="100"/>
  <c r="BM48" i="100"/>
  <c r="BN533" i="100"/>
  <c r="BJ224" i="100" l="1"/>
  <c r="BK218" i="100"/>
  <c r="N9" i="104" a="1"/>
  <c r="BD372" i="100"/>
  <c r="BE373" i="100"/>
  <c r="BL218" i="100" l="1"/>
  <c r="BK224" i="100"/>
  <c r="Q9" i="104"/>
  <c r="T9" i="104"/>
  <c r="P9" i="104"/>
  <c r="S9" i="104"/>
  <c r="N9" i="104"/>
  <c r="R9" i="104"/>
  <c r="O9" i="104"/>
  <c r="W9" i="104"/>
  <c r="U9" i="104"/>
  <c r="AA9" i="104"/>
  <c r="AC9" i="104"/>
  <c r="X9" i="104"/>
  <c r="AD9" i="104"/>
  <c r="Y9" i="104"/>
  <c r="V9" i="104"/>
  <c r="Z9" i="104"/>
  <c r="AB9" i="104"/>
  <c r="AE9" i="104"/>
  <c r="AF9" i="104"/>
  <c r="AG9" i="104"/>
  <c r="AH9" i="104"/>
  <c r="AI9" i="104"/>
  <c r="AJ9" i="104"/>
  <c r="AK9" i="104"/>
  <c r="AL9" i="104"/>
  <c r="AN9" i="104"/>
  <c r="AM9" i="104"/>
  <c r="AO9" i="104"/>
  <c r="AQ9" i="104"/>
  <c r="AP9" i="104"/>
  <c r="AR9" i="104"/>
  <c r="AS9" i="104"/>
  <c r="AT9" i="104"/>
  <c r="AU9" i="104"/>
  <c r="AV9" i="104"/>
  <c r="AW9" i="104"/>
  <c r="AX9" i="104"/>
  <c r="AY9" i="104"/>
  <c r="AZ9" i="104"/>
  <c r="BA9" i="104"/>
  <c r="BB9" i="104"/>
  <c r="BC9" i="104"/>
  <c r="BD9" i="104"/>
  <c r="BE9" i="104"/>
  <c r="BF9" i="104"/>
  <c r="BH9" i="104"/>
  <c r="BG9" i="104"/>
  <c r="BI9" i="104"/>
  <c r="BJ9" i="104"/>
  <c r="BK9" i="104"/>
  <c r="BE372" i="100"/>
  <c r="BF373" i="100"/>
  <c r="BM218" i="100" l="1"/>
  <c r="BL224" i="100"/>
  <c r="BF372" i="100"/>
  <c r="BG373" i="100"/>
  <c r="BN218" i="100" l="1"/>
  <c r="BN224" i="100" s="1"/>
  <c r="BM224" i="100"/>
  <c r="BH373" i="100"/>
  <c r="BG372" i="100"/>
  <c r="BH372" i="100" l="1"/>
  <c r="BI373" i="100"/>
  <c r="BI372" i="100" l="1"/>
  <c r="BJ373" i="100"/>
  <c r="BK373" i="100" l="1"/>
  <c r="BJ372" i="100"/>
  <c r="BL373" i="100" l="1"/>
  <c r="BK372" i="100"/>
  <c r="BM373" i="100" l="1"/>
  <c r="BL372" i="100"/>
  <c r="BN373" i="100" l="1"/>
  <c r="BN372" i="100" s="1"/>
  <c r="BM372" i="100"/>
  <c r="W198" i="100" l="1"/>
  <c r="W229" i="100" s="1"/>
  <c r="Y161" i="100" l="1"/>
  <c r="Z161" i="100" s="1"/>
  <c r="W152" i="100"/>
  <c r="W184" i="100" l="1"/>
  <c r="W285" i="100" s="1"/>
  <c r="W277" i="100"/>
  <c r="Y153" i="100"/>
  <c r="Z153" i="100"/>
  <c r="AA161" i="100"/>
  <c r="W306" i="100"/>
  <c r="W183" i="100"/>
  <c r="W181" i="100"/>
  <c r="W276" i="100"/>
  <c r="W284" i="100" l="1"/>
  <c r="W282" i="100"/>
  <c r="W185" i="100"/>
  <c r="W294" i="100"/>
  <c r="W542" i="100" s="1"/>
  <c r="W182" i="100"/>
  <c r="W301" i="100"/>
  <c r="W293" i="100"/>
  <c r="AA153" i="100"/>
  <c r="AB161" i="100"/>
  <c r="W302" i="100"/>
  <c r="W333" i="100" l="1"/>
  <c r="W506" i="100"/>
  <c r="AB153" i="100"/>
  <c r="AC161" i="100"/>
  <c r="W505" i="100"/>
  <c r="W338" i="100"/>
  <c r="AC153" i="100" l="1"/>
  <c r="AD161" i="100"/>
  <c r="AD153" i="100" l="1"/>
  <c r="AE161" i="100"/>
  <c r="AF161" i="100" l="1"/>
  <c r="AE153" i="100"/>
  <c r="AF153" i="100" l="1"/>
  <c r="AG161" i="100"/>
  <c r="AH161" i="100" l="1"/>
  <c r="AG153" i="100"/>
  <c r="AH153" i="100" l="1"/>
  <c r="AI161" i="100"/>
  <c r="AI153" i="100" l="1"/>
  <c r="AJ161" i="100"/>
  <c r="AJ153" i="100" l="1"/>
  <c r="AK161" i="100"/>
  <c r="AL161" i="100" l="1"/>
  <c r="AK153" i="100"/>
  <c r="AL153" i="100" l="1"/>
  <c r="AM161" i="100"/>
  <c r="AM153" i="100" l="1"/>
  <c r="AN161" i="100"/>
  <c r="AN153" i="100" l="1"/>
  <c r="AO161" i="100"/>
  <c r="AO153" i="100" l="1"/>
  <c r="AP161" i="100"/>
  <c r="AP153" i="100" l="1"/>
  <c r="AQ161" i="100"/>
  <c r="AQ153" i="100" l="1"/>
  <c r="AR161" i="100"/>
  <c r="AR153" i="100" l="1"/>
  <c r="AS161" i="100"/>
  <c r="AT161" i="100" l="1"/>
  <c r="AS153" i="100"/>
  <c r="AT153" i="100" l="1"/>
  <c r="AU161" i="100"/>
  <c r="AV161" i="100" l="1"/>
  <c r="AU153" i="100"/>
  <c r="AV153" i="100" l="1"/>
  <c r="AW161" i="100"/>
  <c r="AW153" i="100" l="1"/>
  <c r="AX161" i="100"/>
  <c r="AX153" i="100" l="1"/>
  <c r="AY161" i="100"/>
  <c r="AZ161" i="100" l="1"/>
  <c r="AY153" i="100"/>
  <c r="AZ153" i="100" l="1"/>
  <c r="BA161" i="100"/>
  <c r="BA153" i="100" l="1"/>
  <c r="BB161" i="100"/>
  <c r="BC161" i="100" l="1"/>
  <c r="BB153" i="100"/>
  <c r="BD161" i="100" l="1"/>
  <c r="BC153" i="100"/>
  <c r="BE161" i="100" l="1"/>
  <c r="BD153" i="100"/>
  <c r="BF161" i="100" l="1"/>
  <c r="BE153" i="100"/>
  <c r="BF153" i="100" l="1"/>
  <c r="BG161" i="100"/>
  <c r="BH161" i="100" l="1"/>
  <c r="BG153" i="100"/>
  <c r="BH153" i="100" l="1"/>
  <c r="BI161" i="100"/>
  <c r="BI153" i="100" l="1"/>
  <c r="BJ161" i="100"/>
  <c r="BJ153" i="100" l="1"/>
  <c r="BK161" i="100"/>
  <c r="BK153" i="100" l="1"/>
  <c r="BL161" i="100"/>
  <c r="BL153" i="100" l="1"/>
  <c r="BM161" i="100"/>
  <c r="BM153" i="100" l="1"/>
  <c r="BN161" i="100"/>
  <c r="BN153" i="100" s="1"/>
  <c r="W235" i="100" l="1"/>
  <c r="W286" i="100" s="1"/>
  <c r="W231" i="100"/>
  <c r="W230" i="100" s="1"/>
  <c r="X230" i="100" s="1"/>
  <c r="Y230" i="100" l="1"/>
  <c r="Z230" i="100" l="1"/>
  <c r="W504" i="100"/>
  <c r="W327" i="100"/>
  <c r="W540" i="100"/>
  <c r="X540" i="100" l="1"/>
  <c r="X504" i="100"/>
  <c r="X327" i="100"/>
  <c r="AA230" i="100"/>
  <c r="AB230" i="100" l="1"/>
  <c r="Y327" i="100" l="1"/>
  <c r="Y504" i="100"/>
  <c r="Y540" i="100"/>
  <c r="AC230" i="100"/>
  <c r="AD230" i="100" l="1"/>
  <c r="Z504" i="100"/>
  <c r="Z327" i="100"/>
  <c r="Z540" i="100"/>
  <c r="AE230" i="100" l="1"/>
  <c r="AA504" i="100"/>
  <c r="AA327" i="100"/>
  <c r="AA540" i="100"/>
  <c r="AF230" i="100" l="1"/>
  <c r="AB540" i="100"/>
  <c r="AB327" i="100"/>
  <c r="AB504" i="100"/>
  <c r="AG230" i="100" l="1"/>
  <c r="AC504" i="100"/>
  <c r="AC540" i="100"/>
  <c r="AC327" i="100"/>
  <c r="AD540" i="100" l="1"/>
  <c r="AD327" i="100"/>
  <c r="AD504" i="100"/>
  <c r="AH230" i="100"/>
  <c r="AI230" i="100" l="1"/>
  <c r="AE327" i="100"/>
  <c r="AE504" i="100"/>
  <c r="AE540" i="100"/>
  <c r="AF504" i="100" l="1"/>
  <c r="AF327" i="100"/>
  <c r="AF540" i="100"/>
  <c r="AJ230" i="100"/>
  <c r="AG327" i="100" l="1"/>
  <c r="AG504" i="100"/>
  <c r="AG540" i="100"/>
  <c r="AK230" i="100"/>
  <c r="AH540" i="100" l="1"/>
  <c r="AH327" i="100"/>
  <c r="AH504" i="100"/>
  <c r="AL230" i="100"/>
  <c r="AM230" i="100" l="1"/>
  <c r="AI540" i="100"/>
  <c r="AI504" i="100"/>
  <c r="AI327" i="100"/>
  <c r="AN230" i="100" l="1"/>
  <c r="AJ540" i="100"/>
  <c r="AJ327" i="100"/>
  <c r="AJ504" i="100"/>
  <c r="AK327" i="100" l="1"/>
  <c r="AK540" i="100"/>
  <c r="AK504" i="100"/>
  <c r="AO230" i="100"/>
  <c r="AL327" i="100" l="1"/>
  <c r="AL504" i="100"/>
  <c r="AL540" i="100"/>
  <c r="AP230" i="100"/>
  <c r="AQ230" i="100" l="1"/>
  <c r="AM327" i="100"/>
  <c r="AM540" i="100"/>
  <c r="AM504" i="100"/>
  <c r="AN327" i="100" l="1"/>
  <c r="AN504" i="100"/>
  <c r="AN540" i="100"/>
  <c r="AR230" i="100"/>
  <c r="AO504" i="100" l="1"/>
  <c r="AO540" i="100"/>
  <c r="AO327" i="100"/>
  <c r="AS230" i="100"/>
  <c r="AT230" i="100" l="1"/>
  <c r="AP327" i="100"/>
  <c r="AP540" i="100"/>
  <c r="AP504" i="100"/>
  <c r="AQ327" i="100" l="1"/>
  <c r="AQ540" i="100"/>
  <c r="AQ504" i="100"/>
  <c r="AU230" i="100"/>
  <c r="AV230" i="100" l="1"/>
  <c r="AR504" i="100"/>
  <c r="AR327" i="100"/>
  <c r="AR540" i="100"/>
  <c r="AW230" i="100" l="1"/>
  <c r="AS327" i="100"/>
  <c r="AS504" i="100"/>
  <c r="AS540" i="100"/>
  <c r="AX230" i="100" l="1"/>
  <c r="AT327" i="100"/>
  <c r="AT540" i="100"/>
  <c r="AT504" i="100"/>
  <c r="AY230" i="100" l="1"/>
  <c r="AU504" i="100"/>
  <c r="AU327" i="100"/>
  <c r="AU540" i="100"/>
  <c r="AZ230" i="100" l="1"/>
  <c r="AV327" i="100"/>
  <c r="AV540" i="100"/>
  <c r="AV504" i="100"/>
  <c r="AW540" i="100" l="1"/>
  <c r="AW504" i="100"/>
  <c r="AW327" i="100"/>
  <c r="BA230" i="100"/>
  <c r="BB230" i="100" l="1"/>
  <c r="AX327" i="100"/>
  <c r="AX504" i="100"/>
  <c r="AX540" i="100"/>
  <c r="AY504" i="100" l="1"/>
  <c r="AY540" i="100"/>
  <c r="AY327" i="100"/>
  <c r="BC230" i="100"/>
  <c r="AZ327" i="100" l="1"/>
  <c r="AZ504" i="100"/>
  <c r="AZ540" i="100"/>
  <c r="BD230" i="100"/>
  <c r="BA327" i="100" l="1"/>
  <c r="BA540" i="100"/>
  <c r="BA504" i="100"/>
  <c r="BE230" i="100"/>
  <c r="BF230" i="100" l="1"/>
  <c r="BB540" i="100"/>
  <c r="BB504" i="100"/>
  <c r="BB327" i="100"/>
  <c r="BG230" i="100" l="1"/>
  <c r="BC327" i="100"/>
  <c r="BC540" i="100"/>
  <c r="BC504" i="100"/>
  <c r="BD540" i="100" l="1"/>
  <c r="BD327" i="100"/>
  <c r="BD504" i="100"/>
  <c r="BH230" i="100"/>
  <c r="BE540" i="100" l="1"/>
  <c r="BE327" i="100"/>
  <c r="BE504" i="100"/>
  <c r="BI230" i="100"/>
  <c r="BF540" i="100" l="1"/>
  <c r="BF327" i="100"/>
  <c r="BF504" i="100"/>
  <c r="BJ230" i="100"/>
  <c r="BK230" i="100" l="1"/>
  <c r="BG540" i="100"/>
  <c r="BG504" i="100"/>
  <c r="BG327" i="100"/>
  <c r="BL230" i="100" l="1"/>
  <c r="BH327" i="100"/>
  <c r="BH540" i="100"/>
  <c r="BH504" i="100"/>
  <c r="BI540" i="100" l="1"/>
  <c r="BI327" i="100"/>
  <c r="BI504" i="100"/>
  <c r="BM230" i="100"/>
  <c r="BJ327" i="100" l="1"/>
  <c r="BJ540" i="100"/>
  <c r="BJ504" i="100"/>
  <c r="BN230" i="100"/>
  <c r="BK540" i="100" l="1"/>
  <c r="BK327" i="100"/>
  <c r="BK504" i="100"/>
  <c r="BL327" i="100" l="1"/>
  <c r="BL504" i="100"/>
  <c r="BL540" i="100"/>
  <c r="BN504" i="100" l="1"/>
  <c r="BN540" i="100"/>
  <c r="BN327" i="100"/>
  <c r="BM327" i="100"/>
  <c r="BM504" i="100"/>
  <c r="BM540" i="100"/>
  <c r="V245" i="100" l="1"/>
  <c r="V246" i="100" s="1"/>
  <c r="V247" i="100" s="1"/>
  <c r="BP244" i="100"/>
  <c r="V251" i="100"/>
  <c r="V252" i="100" s="1"/>
  <c r="V253" i="100" s="1"/>
  <c r="BP251" i="100" l="1"/>
  <c r="BQ251" i="100" s="1"/>
  <c r="BG251" i="100" s="1"/>
  <c r="BG252" i="100" s="1"/>
  <c r="BG253" i="100" s="1"/>
  <c r="V257" i="100"/>
  <c r="V259" i="100" s="1"/>
  <c r="BQ244" i="100"/>
  <c r="AU244" i="100" s="1"/>
  <c r="AU245" i="100" s="1"/>
  <c r="V254" i="100"/>
  <c r="BM251" i="100" l="1"/>
  <c r="BM252" i="100" s="1"/>
  <c r="BM253" i="100" s="1"/>
  <c r="BM254" i="100" s="1"/>
  <c r="AH251" i="100"/>
  <c r="AH252" i="100" s="1"/>
  <c r="AH253" i="100" s="1"/>
  <c r="AH254" i="100" s="1"/>
  <c r="AT251" i="100"/>
  <c r="AT252" i="100" s="1"/>
  <c r="AT253" i="100" s="1"/>
  <c r="AT254" i="100" s="1"/>
  <c r="AM251" i="100"/>
  <c r="AM252" i="100" s="1"/>
  <c r="AM253" i="100" s="1"/>
  <c r="AM254" i="100" s="1"/>
  <c r="AE251" i="100"/>
  <c r="AE252" i="100" s="1"/>
  <c r="AE253" i="100" s="1"/>
  <c r="AE254" i="100" s="1"/>
  <c r="V258" i="100"/>
  <c r="V260" i="100" s="1"/>
  <c r="Z251" i="100"/>
  <c r="Z252" i="100" s="1"/>
  <c r="Z253" i="100" s="1"/>
  <c r="Z254" i="100" s="1"/>
  <c r="AB251" i="100"/>
  <c r="AB252" i="100" s="1"/>
  <c r="AB253" i="100" s="1"/>
  <c r="AB254" i="100" s="1"/>
  <c r="S251" i="100"/>
  <c r="S252" i="100" s="1"/>
  <c r="S253" i="100" s="1"/>
  <c r="S254" i="100" s="1"/>
  <c r="R251" i="100"/>
  <c r="R252" i="100" s="1"/>
  <c r="R253" i="100" s="1"/>
  <c r="R254" i="100" s="1"/>
  <c r="AG251" i="100"/>
  <c r="AG252" i="100" s="1"/>
  <c r="AG253" i="100" s="1"/>
  <c r="AG254" i="100" s="1"/>
  <c r="BJ251" i="100"/>
  <c r="BJ252" i="100" s="1"/>
  <c r="BJ253" i="100" s="1"/>
  <c r="BJ254" i="100" s="1"/>
  <c r="BN251" i="100"/>
  <c r="BN252" i="100" s="1"/>
  <c r="BN253" i="100" s="1"/>
  <c r="BN254" i="100" s="1"/>
  <c r="BI251" i="100"/>
  <c r="BI252" i="100" s="1"/>
  <c r="BI253" i="100" s="1"/>
  <c r="BI254" i="100" s="1"/>
  <c r="AQ251" i="100"/>
  <c r="AQ252" i="100" s="1"/>
  <c r="AQ253" i="100" s="1"/>
  <c r="AQ254" i="100" s="1"/>
  <c r="BL251" i="100"/>
  <c r="BL252" i="100" s="1"/>
  <c r="BL253" i="100" s="1"/>
  <c r="BL254" i="100" s="1"/>
  <c r="U251" i="100"/>
  <c r="U252" i="100" s="1"/>
  <c r="U253" i="100" s="1"/>
  <c r="U254" i="100" s="1"/>
  <c r="W251" i="100"/>
  <c r="W252" i="100" s="1"/>
  <c r="W253" i="100" s="1"/>
  <c r="W254" i="100" s="1"/>
  <c r="BB251" i="100"/>
  <c r="BB252" i="100" s="1"/>
  <c r="BB253" i="100" s="1"/>
  <c r="BB254" i="100" s="1"/>
  <c r="AX251" i="100"/>
  <c r="AX252" i="100" s="1"/>
  <c r="AX253" i="100" s="1"/>
  <c r="AX254" i="100" s="1"/>
  <c r="AV251" i="100"/>
  <c r="AV252" i="100" s="1"/>
  <c r="AV253" i="100" s="1"/>
  <c r="AV254" i="100" s="1"/>
  <c r="BF251" i="100"/>
  <c r="BF252" i="100" s="1"/>
  <c r="BF253" i="100" s="1"/>
  <c r="BF254" i="100" s="1"/>
  <c r="AO251" i="100"/>
  <c r="AO252" i="100" s="1"/>
  <c r="AO253" i="100" s="1"/>
  <c r="AO254" i="100" s="1"/>
  <c r="BG254" i="100"/>
  <c r="AU246" i="100"/>
  <c r="AU247" i="100" s="1"/>
  <c r="AM244" i="100"/>
  <c r="AM245" i="100" s="1"/>
  <c r="BI244" i="100"/>
  <c r="BI245" i="100" s="1"/>
  <c r="BB244" i="100"/>
  <c r="BB245" i="100" s="1"/>
  <c r="S244" i="100"/>
  <c r="S245" i="100" s="1"/>
  <c r="AC244" i="100"/>
  <c r="AC245" i="100" s="1"/>
  <c r="BC244" i="100"/>
  <c r="BC245" i="100" s="1"/>
  <c r="AI244" i="100"/>
  <c r="AI245" i="100" s="1"/>
  <c r="AS244" i="100"/>
  <c r="AS245" i="100" s="1"/>
  <c r="AJ244" i="100"/>
  <c r="AJ245" i="100" s="1"/>
  <c r="BD244" i="100"/>
  <c r="BD245" i="100" s="1"/>
  <c r="U244" i="100"/>
  <c r="U245" i="100" s="1"/>
  <c r="Z244" i="100"/>
  <c r="Z245" i="100" s="1"/>
  <c r="AE244" i="100"/>
  <c r="AE245" i="100" s="1"/>
  <c r="BM244" i="100"/>
  <c r="BM245" i="100" s="1"/>
  <c r="AX244" i="100"/>
  <c r="AX245" i="100" s="1"/>
  <c r="AR244" i="100"/>
  <c r="AR245" i="100" s="1"/>
  <c r="AZ244" i="100"/>
  <c r="AZ245" i="100" s="1"/>
  <c r="T244" i="100"/>
  <c r="AK244" i="100"/>
  <c r="AK245" i="100" s="1"/>
  <c r="AF244" i="100"/>
  <c r="AF245" i="100" s="1"/>
  <c r="BK244" i="100"/>
  <c r="BK245" i="100" s="1"/>
  <c r="AN244" i="100"/>
  <c r="AN245" i="100" s="1"/>
  <c r="AQ244" i="100"/>
  <c r="AQ245" i="100" s="1"/>
  <c r="AT244" i="100"/>
  <c r="AT245" i="100" s="1"/>
  <c r="BH244" i="100"/>
  <c r="BH245" i="100" s="1"/>
  <c r="AB244" i="100"/>
  <c r="AB245" i="100" s="1"/>
  <c r="BL244" i="100"/>
  <c r="BL245" i="100" s="1"/>
  <c r="AD244" i="100"/>
  <c r="AD245" i="100" s="1"/>
  <c r="BA244" i="100"/>
  <c r="BA245" i="100" s="1"/>
  <c r="BF244" i="100"/>
  <c r="BF245" i="100" s="1"/>
  <c r="AV244" i="100"/>
  <c r="AV245" i="100" s="1"/>
  <c r="BN244" i="100"/>
  <c r="BN245" i="100" s="1"/>
  <c r="BJ244" i="100"/>
  <c r="BJ245" i="100" s="1"/>
  <c r="AO244" i="100"/>
  <c r="AO245" i="100" s="1"/>
  <c r="AY244" i="100"/>
  <c r="AY245" i="100" s="1"/>
  <c r="BE244" i="100"/>
  <c r="BE245" i="100" s="1"/>
  <c r="AW244" i="100"/>
  <c r="AW245" i="100" s="1"/>
  <c r="AS251" i="100"/>
  <c r="AS252" i="100" s="1"/>
  <c r="AS253" i="100" s="1"/>
  <c r="BA251" i="100"/>
  <c r="BA252" i="100" s="1"/>
  <c r="BA253" i="100" s="1"/>
  <c r="BD251" i="100"/>
  <c r="BD252" i="100" s="1"/>
  <c r="BD253" i="100" s="1"/>
  <c r="AK251" i="100"/>
  <c r="AK252" i="100" s="1"/>
  <c r="AK253" i="100" s="1"/>
  <c r="AA251" i="100"/>
  <c r="AA252" i="100" s="1"/>
  <c r="AA253" i="100" s="1"/>
  <c r="Y251" i="100"/>
  <c r="Y252" i="100" s="1"/>
  <c r="Y253" i="100" s="1"/>
  <c r="AU251" i="100"/>
  <c r="AU252" i="100" s="1"/>
  <c r="AU253" i="100" s="1"/>
  <c r="BH251" i="100"/>
  <c r="BH252" i="100" s="1"/>
  <c r="BH253" i="100" s="1"/>
  <c r="AL251" i="100"/>
  <c r="AL252" i="100" s="1"/>
  <c r="AL253" i="100" s="1"/>
  <c r="AR251" i="100"/>
  <c r="AR252" i="100" s="1"/>
  <c r="AR253" i="100" s="1"/>
  <c r="BE251" i="100"/>
  <c r="BE252" i="100" s="1"/>
  <c r="BE253" i="100" s="1"/>
  <c r="AC251" i="100"/>
  <c r="AC252" i="100" s="1"/>
  <c r="AC253" i="100" s="1"/>
  <c r="AJ251" i="100"/>
  <c r="AJ252" i="100" s="1"/>
  <c r="AJ253" i="100" s="1"/>
  <c r="AI251" i="100"/>
  <c r="AI252" i="100" s="1"/>
  <c r="AI253" i="100" s="1"/>
  <c r="AZ251" i="100"/>
  <c r="AZ252" i="100" s="1"/>
  <c r="AZ253" i="100" s="1"/>
  <c r="AW251" i="100"/>
  <c r="AW252" i="100" s="1"/>
  <c r="AW253" i="100" s="1"/>
  <c r="BK251" i="100"/>
  <c r="BK252" i="100" s="1"/>
  <c r="BK253" i="100" s="1"/>
  <c r="AN251" i="100"/>
  <c r="AN252" i="100" s="1"/>
  <c r="AN253" i="100" s="1"/>
  <c r="AY251" i="100"/>
  <c r="AY252" i="100" s="1"/>
  <c r="AY253" i="100" s="1"/>
  <c r="AF251" i="100"/>
  <c r="AF252" i="100" s="1"/>
  <c r="AF253" i="100" s="1"/>
  <c r="AP251" i="100"/>
  <c r="AP252" i="100" s="1"/>
  <c r="AP253" i="100" s="1"/>
  <c r="X251" i="100"/>
  <c r="X252" i="100" s="1"/>
  <c r="X253" i="100" s="1"/>
  <c r="AD251" i="100"/>
  <c r="AD252" i="100" s="1"/>
  <c r="AD253" i="100" s="1"/>
  <c r="BC251" i="100"/>
  <c r="BC252" i="100" s="1"/>
  <c r="BC253" i="100" s="1"/>
  <c r="BG244" i="100"/>
  <c r="BG245" i="100" s="1"/>
  <c r="AL244" i="100"/>
  <c r="AL245" i="100" s="1"/>
  <c r="AH244" i="100"/>
  <c r="AH245" i="100" s="1"/>
  <c r="R244" i="100"/>
  <c r="R245" i="100" s="1"/>
  <c r="X244" i="100"/>
  <c r="X245" i="100" s="1"/>
  <c r="Y244" i="100"/>
  <c r="Y245" i="100" s="1"/>
  <c r="AG244" i="100"/>
  <c r="AG245" i="100" s="1"/>
  <c r="W244" i="100"/>
  <c r="W245" i="100" s="1"/>
  <c r="AA244" i="100"/>
  <c r="AA245" i="100" s="1"/>
  <c r="V288" i="100"/>
  <c r="V305" i="100" s="1"/>
  <c r="V263" i="100"/>
  <c r="AP244" i="100"/>
  <c r="AP245" i="100" s="1"/>
  <c r="V319" i="100" l="1"/>
  <c r="V287" i="100"/>
  <c r="V264" i="100"/>
  <c r="AG246" i="100"/>
  <c r="AG247" i="100" s="1"/>
  <c r="AG257" i="100"/>
  <c r="AH257" i="100"/>
  <c r="AH246" i="100"/>
  <c r="AH247" i="100" s="1"/>
  <c r="AD254" i="100"/>
  <c r="AY254" i="100"/>
  <c r="AZ254" i="100"/>
  <c r="BE254" i="100"/>
  <c r="AU254" i="100"/>
  <c r="BD254" i="100"/>
  <c r="BJ246" i="100"/>
  <c r="BJ247" i="100" s="1"/>
  <c r="BJ257" i="100"/>
  <c r="BJ258" i="100" s="1"/>
  <c r="BK257" i="100"/>
  <c r="BK259" i="100" s="1"/>
  <c r="BK246" i="100"/>
  <c r="BK247" i="100" s="1"/>
  <c r="BD257" i="100"/>
  <c r="BD259" i="100" s="1"/>
  <c r="BD246" i="100"/>
  <c r="BD247" i="100" s="1"/>
  <c r="AA257" i="100"/>
  <c r="AA259" i="100" s="1"/>
  <c r="AA246" i="100"/>
  <c r="AA247" i="100" s="1"/>
  <c r="X257" i="100"/>
  <c r="X258" i="100" s="1"/>
  <c r="X246" i="100"/>
  <c r="X247" i="100" s="1"/>
  <c r="BG257" i="100"/>
  <c r="BG246" i="100"/>
  <c r="BG247" i="100" s="1"/>
  <c r="AP254" i="100"/>
  <c r="BK254" i="100"/>
  <c r="AJ254" i="100"/>
  <c r="AL254" i="100"/>
  <c r="AA254" i="100"/>
  <c r="AS254" i="100"/>
  <c r="AY257" i="100"/>
  <c r="AY259" i="100" s="1"/>
  <c r="AY246" i="100"/>
  <c r="AY247" i="100" s="1"/>
  <c r="AV246" i="100"/>
  <c r="AV247" i="100" s="1"/>
  <c r="AV257" i="100"/>
  <c r="BL257" i="100"/>
  <c r="BL246" i="100"/>
  <c r="BL247" i="100" s="1"/>
  <c r="AQ257" i="100"/>
  <c r="AQ258" i="100" s="1"/>
  <c r="AQ246" i="100"/>
  <c r="AQ247" i="100" s="1"/>
  <c r="V265" i="100"/>
  <c r="AR257" i="100"/>
  <c r="AR259" i="100" s="1"/>
  <c r="AR246" i="100"/>
  <c r="AR247" i="100" s="1"/>
  <c r="Z257" i="100"/>
  <c r="Z258" i="100" s="1"/>
  <c r="Z246" i="100"/>
  <c r="Z247" i="100" s="1"/>
  <c r="AS257" i="100"/>
  <c r="AS246" i="100"/>
  <c r="AS247" i="100" s="1"/>
  <c r="S257" i="100"/>
  <c r="S246" i="100"/>
  <c r="S247" i="100" s="1"/>
  <c r="AM246" i="100"/>
  <c r="AM247" i="100" s="1"/>
  <c r="AM257" i="100"/>
  <c r="AM258" i="100" s="1"/>
  <c r="AP257" i="100"/>
  <c r="AP259" i="100" s="1"/>
  <c r="AP246" i="100"/>
  <c r="AP247" i="100" s="1"/>
  <c r="W257" i="100"/>
  <c r="W258" i="100" s="1"/>
  <c r="W246" i="100"/>
  <c r="W247" i="100" s="1"/>
  <c r="R246" i="100"/>
  <c r="R257" i="100"/>
  <c r="R258" i="100" s="1"/>
  <c r="BC254" i="100"/>
  <c r="AF254" i="100"/>
  <c r="AW254" i="100"/>
  <c r="AC254" i="100"/>
  <c r="BH254" i="100"/>
  <c r="AK254" i="100"/>
  <c r="AO257" i="100"/>
  <c r="AO246" i="100"/>
  <c r="AO247" i="100" s="1"/>
  <c r="BF246" i="100"/>
  <c r="BF247" i="100" s="1"/>
  <c r="BF257" i="100"/>
  <c r="AB246" i="100"/>
  <c r="AB247" i="100" s="1"/>
  <c r="AB257" i="100"/>
  <c r="AB258" i="100" s="1"/>
  <c r="AN257" i="100"/>
  <c r="AN246" i="100"/>
  <c r="AN247" i="100" s="1"/>
  <c r="AK257" i="100"/>
  <c r="AK258" i="100" s="1"/>
  <c r="AK246" i="100"/>
  <c r="AK247" i="100" s="1"/>
  <c r="AX257" i="100"/>
  <c r="AX246" i="100"/>
  <c r="AX247" i="100" s="1"/>
  <c r="U246" i="100"/>
  <c r="U247" i="100" s="1"/>
  <c r="U257" i="100"/>
  <c r="AI257" i="100"/>
  <c r="AI258" i="100" s="1"/>
  <c r="AI246" i="100"/>
  <c r="AI247" i="100" s="1"/>
  <c r="AU257" i="100"/>
  <c r="AU259" i="100" s="1"/>
  <c r="AW257" i="100"/>
  <c r="AW258" i="100" s="1"/>
  <c r="AW246" i="100"/>
  <c r="AW247" i="100" s="1"/>
  <c r="BA257" i="100"/>
  <c r="BA259" i="100" s="1"/>
  <c r="BA246" i="100"/>
  <c r="BA247" i="100" s="1"/>
  <c r="BH257" i="100"/>
  <c r="BH246" i="100"/>
  <c r="BH247" i="100" s="1"/>
  <c r="T245" i="100"/>
  <c r="T251" i="100"/>
  <c r="T252" i="100" s="1"/>
  <c r="T253" i="100" s="1"/>
  <c r="BM257" i="100"/>
  <c r="BM258" i="100" s="1"/>
  <c r="BM246" i="100"/>
  <c r="BM247" i="100" s="1"/>
  <c r="BC257" i="100"/>
  <c r="BC246" i="100"/>
  <c r="BC247" i="100" s="1"/>
  <c r="BB246" i="100"/>
  <c r="BB247" i="100" s="1"/>
  <c r="BB257" i="100"/>
  <c r="V501" i="100"/>
  <c r="V335" i="100"/>
  <c r="V500" i="100"/>
  <c r="Y257" i="100"/>
  <c r="Y258" i="100" s="1"/>
  <c r="Y246" i="100"/>
  <c r="Y247" i="100" s="1"/>
  <c r="AL257" i="100"/>
  <c r="AL259" i="100" s="1"/>
  <c r="AL246" i="100"/>
  <c r="AL247" i="100" s="1"/>
  <c r="X254" i="100"/>
  <c r="AN254" i="100"/>
  <c r="AI254" i="100"/>
  <c r="AR254" i="100"/>
  <c r="Y254" i="100"/>
  <c r="BA254" i="100"/>
  <c r="BE257" i="100"/>
  <c r="BE258" i="100" s="1"/>
  <c r="BE246" i="100"/>
  <c r="BE247" i="100" s="1"/>
  <c r="BN257" i="100"/>
  <c r="BN258" i="100" s="1"/>
  <c r="BN246" i="100"/>
  <c r="BN247" i="100" s="1"/>
  <c r="AD246" i="100"/>
  <c r="AD247" i="100" s="1"/>
  <c r="AD257" i="100"/>
  <c r="AD259" i="100" s="1"/>
  <c r="AT257" i="100"/>
  <c r="AT258" i="100" s="1"/>
  <c r="AT246" i="100"/>
  <c r="AT247" i="100" s="1"/>
  <c r="AF246" i="100"/>
  <c r="AF247" i="100" s="1"/>
  <c r="AF257" i="100"/>
  <c r="AF259" i="100" s="1"/>
  <c r="AZ257" i="100"/>
  <c r="AZ259" i="100" s="1"/>
  <c r="AZ246" i="100"/>
  <c r="AZ247" i="100" s="1"/>
  <c r="AE257" i="100"/>
  <c r="AE258" i="100" s="1"/>
  <c r="AE246" i="100"/>
  <c r="AE247" i="100" s="1"/>
  <c r="AJ257" i="100"/>
  <c r="AJ246" i="100"/>
  <c r="AJ247" i="100" s="1"/>
  <c r="AC257" i="100"/>
  <c r="AC258" i="100" s="1"/>
  <c r="AC246" i="100"/>
  <c r="AC247" i="100" s="1"/>
  <c r="BI257" i="100"/>
  <c r="BI258" i="100" s="1"/>
  <c r="BI246" i="100"/>
  <c r="BI247" i="100" s="1"/>
  <c r="AI259" i="100" l="1"/>
  <c r="AR258" i="100"/>
  <c r="AR260" i="100" s="1"/>
  <c r="X259" i="100"/>
  <c r="X260" i="100" s="1"/>
  <c r="BK258" i="100"/>
  <c r="BK260" i="100" s="1"/>
  <c r="BA258" i="100"/>
  <c r="BA260" i="100" s="1"/>
  <c r="BD258" i="100"/>
  <c r="BD260" i="100" s="1"/>
  <c r="AZ258" i="100"/>
  <c r="AZ260" i="100" s="1"/>
  <c r="AL258" i="100"/>
  <c r="AL260" i="100" s="1"/>
  <c r="U263" i="100"/>
  <c r="U264" i="100" s="1"/>
  <c r="U288" i="100"/>
  <c r="U305" i="100" s="1"/>
  <c r="U259" i="100"/>
  <c r="AX263" i="100"/>
  <c r="AX259" i="100"/>
  <c r="AN263" i="100"/>
  <c r="AN265" i="100" s="1"/>
  <c r="AC259" i="100"/>
  <c r="AC260" i="100" s="1"/>
  <c r="S288" i="100"/>
  <c r="S305" i="100" s="1"/>
  <c r="S263" i="100"/>
  <c r="S264" i="100" s="1"/>
  <c r="S259" i="100"/>
  <c r="BL263" i="100"/>
  <c r="BL264" i="100" s="1"/>
  <c r="BL259" i="100"/>
  <c r="BE259" i="100"/>
  <c r="BE260" i="100" s="1"/>
  <c r="AD258" i="100"/>
  <c r="AD260" i="100" s="1"/>
  <c r="BN263" i="100"/>
  <c r="BN264" i="100" s="1"/>
  <c r="BN259" i="100"/>
  <c r="BN260" i="100" s="1"/>
  <c r="AN259" i="100"/>
  <c r="BB263" i="100"/>
  <c r="BB259" i="100"/>
  <c r="BM263" i="100"/>
  <c r="BM259" i="100"/>
  <c r="BM260" i="100" s="1"/>
  <c r="AW263" i="100"/>
  <c r="AW264" i="100" s="1"/>
  <c r="AU263" i="100"/>
  <c r="AU265" i="100" s="1"/>
  <c r="AU258" i="100"/>
  <c r="AU260" i="100" s="1"/>
  <c r="AI260" i="100"/>
  <c r="U258" i="100"/>
  <c r="AX258" i="100"/>
  <c r="AN258" i="100"/>
  <c r="AW259" i="100"/>
  <c r="AW260" i="100" s="1"/>
  <c r="R247" i="100"/>
  <c r="AM263" i="100"/>
  <c r="AM259" i="100"/>
  <c r="AM260" i="100" s="1"/>
  <c r="BL258" i="100"/>
  <c r="X263" i="100"/>
  <c r="AA263" i="100"/>
  <c r="BJ263" i="100"/>
  <c r="BJ264" i="100" s="1"/>
  <c r="BJ259" i="100"/>
  <c r="BJ260" i="100" s="1"/>
  <c r="AH263" i="100"/>
  <c r="AH259" i="100"/>
  <c r="V266" i="100"/>
  <c r="BI263" i="100"/>
  <c r="BI264" i="100" s="1"/>
  <c r="BI259" i="100"/>
  <c r="BI260" i="100" s="1"/>
  <c r="AC263" i="100"/>
  <c r="AC265" i="100" s="1"/>
  <c r="AJ263" i="100"/>
  <c r="AJ264" i="100" s="1"/>
  <c r="AD263" i="100"/>
  <c r="BE263" i="100"/>
  <c r="BE265" i="100" s="1"/>
  <c r="Y263" i="100"/>
  <c r="Y265" i="100" s="1"/>
  <c r="T257" i="100"/>
  <c r="T258" i="100" s="1"/>
  <c r="T246" i="100"/>
  <c r="T247" i="100" s="1"/>
  <c r="BH263" i="100"/>
  <c r="BH264" i="100" s="1"/>
  <c r="AZ263" i="100"/>
  <c r="AZ265" i="100" s="1"/>
  <c r="AF263" i="100"/>
  <c r="AF264" i="100" s="1"/>
  <c r="Y259" i="100"/>
  <c r="Y260" i="100" s="1"/>
  <c r="AL263" i="100"/>
  <c r="AL264" i="100" s="1"/>
  <c r="BC263" i="100"/>
  <c r="BH258" i="100"/>
  <c r="AB263" i="100"/>
  <c r="AB259" i="100"/>
  <c r="AB260" i="100" s="1"/>
  <c r="BF263" i="100"/>
  <c r="BF264" i="100" s="1"/>
  <c r="BF259" i="100"/>
  <c r="AO263" i="100"/>
  <c r="AO259" i="100"/>
  <c r="BH259" i="100"/>
  <c r="BC259" i="100"/>
  <c r="AP263" i="100"/>
  <c r="AP264" i="100" s="1"/>
  <c r="S258" i="100"/>
  <c r="AS263" i="100"/>
  <c r="AS265" i="100" s="1"/>
  <c r="Z263" i="100"/>
  <c r="Z259" i="100"/>
  <c r="Z260" i="100" s="1"/>
  <c r="AR263" i="100"/>
  <c r="AR264" i="100" s="1"/>
  <c r="AQ263" i="100"/>
  <c r="AQ259" i="100"/>
  <c r="AQ260" i="100" s="1"/>
  <c r="AV263" i="100"/>
  <c r="AV259" i="100"/>
  <c r="AY263" i="100"/>
  <c r="AY265" i="100" s="1"/>
  <c r="AS259" i="100"/>
  <c r="BG263" i="100"/>
  <c r="BG259" i="100"/>
  <c r="AG263" i="100"/>
  <c r="AG259" i="100"/>
  <c r="V304" i="100"/>
  <c r="AJ258" i="100"/>
  <c r="AE263" i="100"/>
  <c r="AE259" i="100"/>
  <c r="AE260" i="100" s="1"/>
  <c r="AF258" i="100"/>
  <c r="AF260" i="100" s="1"/>
  <c r="AT263" i="100"/>
  <c r="AT264" i="100" s="1"/>
  <c r="AT259" i="100"/>
  <c r="AT260" i="100" s="1"/>
  <c r="BB258" i="100"/>
  <c r="BC258" i="100"/>
  <c r="T254" i="100"/>
  <c r="K253" i="100" a="1"/>
  <c r="K253" i="100" s="1"/>
  <c r="BA263" i="100"/>
  <c r="BA264" i="100" s="1"/>
  <c r="AI263" i="100"/>
  <c r="AI265" i="100" s="1"/>
  <c r="AK263" i="100"/>
  <c r="AK265" i="100" s="1"/>
  <c r="BF258" i="100"/>
  <c r="AO258" i="100"/>
  <c r="AK259" i="100"/>
  <c r="AK260" i="100" s="1"/>
  <c r="R263" i="100"/>
  <c r="R288" i="100"/>
  <c r="R259" i="100"/>
  <c r="W263" i="100"/>
  <c r="W288" i="100"/>
  <c r="W305" i="100" s="1"/>
  <c r="W259" i="100"/>
  <c r="W260" i="100" s="1"/>
  <c r="AP258" i="100"/>
  <c r="AP260" i="100" s="1"/>
  <c r="AS258" i="100"/>
  <c r="AV258" i="100"/>
  <c r="AY258" i="100"/>
  <c r="AY260" i="100" s="1"/>
  <c r="AJ259" i="100"/>
  <c r="BG258" i="100"/>
  <c r="AA258" i="100"/>
  <c r="AA260" i="100" s="1"/>
  <c r="BD263" i="100"/>
  <c r="BD265" i="100" s="1"/>
  <c r="BK263" i="100"/>
  <c r="BK264" i="100" s="1"/>
  <c r="AH258" i="100"/>
  <c r="AG258" i="100"/>
  <c r="AC264" i="100" l="1"/>
  <c r="AS260" i="100"/>
  <c r="K257" i="100" a="1"/>
  <c r="K257" i="100" s="1"/>
  <c r="AO260" i="100"/>
  <c r="AP265" i="100"/>
  <c r="AP266" i="100" s="1"/>
  <c r="T259" i="100"/>
  <c r="T260" i="100" s="1"/>
  <c r="AH260" i="100"/>
  <c r="Y264" i="100"/>
  <c r="Y266" i="100" s="1"/>
  <c r="AX260" i="100"/>
  <c r="AS264" i="100"/>
  <c r="AS266" i="100" s="1"/>
  <c r="BF260" i="100"/>
  <c r="AF265" i="100"/>
  <c r="AF266" i="100" s="1"/>
  <c r="S260" i="100"/>
  <c r="BC260" i="100"/>
  <c r="AW265" i="100"/>
  <c r="AW266" i="100" s="1"/>
  <c r="BG260" i="100"/>
  <c r="AN264" i="100"/>
  <c r="AN266" i="100" s="1"/>
  <c r="U260" i="100"/>
  <c r="BB260" i="100"/>
  <c r="AL265" i="100"/>
  <c r="AL266" i="100" s="1"/>
  <c r="BL260" i="100"/>
  <c r="AG260" i="100"/>
  <c r="AI264" i="100"/>
  <c r="AI266" i="100" s="1"/>
  <c r="AK264" i="100"/>
  <c r="AK266" i="100" s="1"/>
  <c r="AR265" i="100"/>
  <c r="AR266" i="100" s="1"/>
  <c r="AN260" i="100"/>
  <c r="W500" i="100"/>
  <c r="W501" i="100"/>
  <c r="W335" i="100"/>
  <c r="R305" i="100"/>
  <c r="R335" i="100" s="1"/>
  <c r="AE319" i="100"/>
  <c r="AE265" i="100"/>
  <c r="AG319" i="100"/>
  <c r="AG265" i="100"/>
  <c r="BG319" i="100"/>
  <c r="BG265" i="100"/>
  <c r="AV319" i="100"/>
  <c r="AV265" i="100"/>
  <c r="Z319" i="100"/>
  <c r="Z265" i="100"/>
  <c r="AO319" i="100"/>
  <c r="AO265" i="100"/>
  <c r="BC319" i="100"/>
  <c r="BE319" i="100"/>
  <c r="AD319" i="100"/>
  <c r="AJ319" i="100"/>
  <c r="BI319" i="100"/>
  <c r="BI265" i="100"/>
  <c r="BI266" i="100" s="1"/>
  <c r="AH319" i="100"/>
  <c r="AH265" i="100"/>
  <c r="BJ319" i="100"/>
  <c r="BJ265" i="100"/>
  <c r="BJ266" i="100" s="1"/>
  <c r="X319" i="100"/>
  <c r="AM319" i="100"/>
  <c r="AM265" i="100"/>
  <c r="K246" i="100" a="1"/>
  <c r="K246" i="100" s="1"/>
  <c r="AO264" i="100"/>
  <c r="BM319" i="100"/>
  <c r="BM265" i="100"/>
  <c r="BB319" i="100"/>
  <c r="BB265" i="100"/>
  <c r="AH264" i="100"/>
  <c r="AH266" i="100" s="1"/>
  <c r="X264" i="100"/>
  <c r="BL319" i="100"/>
  <c r="BL265" i="100"/>
  <c r="BL266" i="100" s="1"/>
  <c r="AX319" i="100"/>
  <c r="AX265" i="100"/>
  <c r="BD319" i="100"/>
  <c r="AV260" i="100"/>
  <c r="AM264" i="100"/>
  <c r="W287" i="100"/>
  <c r="W319" i="100"/>
  <c r="W265" i="100"/>
  <c r="R287" i="100"/>
  <c r="AK319" i="100"/>
  <c r="AI319" i="100"/>
  <c r="AT319" i="100"/>
  <c r="AT265" i="100"/>
  <c r="AT266" i="100" s="1"/>
  <c r="V334" i="100"/>
  <c r="BD264" i="100"/>
  <c r="BD266" i="100" s="1"/>
  <c r="AY319" i="100"/>
  <c r="AR319" i="100"/>
  <c r="AS319" i="100"/>
  <c r="AP319" i="100"/>
  <c r="BH260" i="100"/>
  <c r="BB264" i="100"/>
  <c r="AL319" i="100"/>
  <c r="AD264" i="100"/>
  <c r="AZ319" i="100"/>
  <c r="T288" i="100"/>
  <c r="T305" i="100" s="1"/>
  <c r="T263" i="100"/>
  <c r="K263" i="100" s="1" a="1"/>
  <c r="K263" i="100" s="1"/>
  <c r="AC319" i="100"/>
  <c r="AY264" i="100"/>
  <c r="AY266" i="100" s="1"/>
  <c r="Z264" i="100"/>
  <c r="BC265" i="100"/>
  <c r="AW319" i="100"/>
  <c r="AZ264" i="100"/>
  <c r="AZ266" i="100" s="1"/>
  <c r="AJ265" i="100"/>
  <c r="AJ266" i="100" s="1"/>
  <c r="K258" i="100" a="1"/>
  <c r="K258" i="100" s="1"/>
  <c r="K259" i="100" a="1"/>
  <c r="K259" i="100" s="1"/>
  <c r="BE264" i="100"/>
  <c r="BE266" i="100" s="1"/>
  <c r="AJ260" i="100"/>
  <c r="AD265" i="100"/>
  <c r="AQ319" i="100"/>
  <c r="AQ265" i="100"/>
  <c r="AB319" i="100"/>
  <c r="AB265" i="100"/>
  <c r="Y319" i="100"/>
  <c r="AA319" i="100"/>
  <c r="BG264" i="100"/>
  <c r="AU319" i="100"/>
  <c r="AU264" i="100"/>
  <c r="AU266" i="100" s="1"/>
  <c r="BC264" i="100"/>
  <c r="BN319" i="100"/>
  <c r="BN265" i="100"/>
  <c r="BN266" i="100" s="1"/>
  <c r="AV264" i="100"/>
  <c r="S287" i="100"/>
  <c r="S319" i="100"/>
  <c r="S265" i="100"/>
  <c r="S266" i="100" s="1"/>
  <c r="R260" i="100"/>
  <c r="U501" i="100"/>
  <c r="U500" i="100"/>
  <c r="U335" i="100"/>
  <c r="BK319" i="100"/>
  <c r="AA265" i="100"/>
  <c r="AB264" i="100"/>
  <c r="AX264" i="100"/>
  <c r="BA319" i="100"/>
  <c r="K254" i="100" a="1"/>
  <c r="K254" i="100" s="1"/>
  <c r="X265" i="100"/>
  <c r="AC266" i="100"/>
  <c r="W264" i="100"/>
  <c r="BF319" i="100"/>
  <c r="BF265" i="100"/>
  <c r="BF266" i="100" s="1"/>
  <c r="AF319" i="100"/>
  <c r="AE264" i="100"/>
  <c r="BH319" i="100"/>
  <c r="BM264" i="100"/>
  <c r="BA265" i="100"/>
  <c r="BA266" i="100" s="1"/>
  <c r="BK265" i="100"/>
  <c r="BK266" i="100" s="1"/>
  <c r="AQ264" i="100"/>
  <c r="K247" i="100" a="1"/>
  <c r="K247" i="100" s="1"/>
  <c r="BH265" i="100"/>
  <c r="BH266" i="100" s="1"/>
  <c r="AG264" i="100"/>
  <c r="AA264" i="100"/>
  <c r="S335" i="100"/>
  <c r="S501" i="100"/>
  <c r="S500" i="100"/>
  <c r="AN319" i="100"/>
  <c r="U287" i="100"/>
  <c r="U319" i="100"/>
  <c r="U265" i="100"/>
  <c r="U266" i="100" s="1"/>
  <c r="BB266" i="100" l="1"/>
  <c r="BG266" i="100"/>
  <c r="Z266" i="100"/>
  <c r="AX266" i="100"/>
  <c r="AB266" i="100"/>
  <c r="K260" i="100" a="1"/>
  <c r="K260" i="100" s="1"/>
  <c r="AV266" i="100"/>
  <c r="AG266" i="100"/>
  <c r="AE266" i="100"/>
  <c r="BM266" i="100"/>
  <c r="W266" i="100"/>
  <c r="AM266" i="100"/>
  <c r="X266" i="100"/>
  <c r="AQ266" i="100"/>
  <c r="BC266" i="100"/>
  <c r="AA266" i="100"/>
  <c r="T265" i="100"/>
  <c r="K265" i="100" s="1" a="1"/>
  <c r="K265" i="100" s="1"/>
  <c r="T335" i="100"/>
  <c r="T501" i="100"/>
  <c r="T500" i="100"/>
  <c r="AD266" i="100"/>
  <c r="U304" i="100"/>
  <c r="W304" i="100"/>
  <c r="T287" i="100"/>
  <c r="T319" i="100"/>
  <c r="K319" i="100" s="1" a="1"/>
  <c r="K319" i="100" s="1"/>
  <c r="S304" i="100"/>
  <c r="V352" i="100"/>
  <c r="R304" i="100"/>
  <c r="AO266" i="100"/>
  <c r="T264" i="100"/>
  <c r="T266" i="100" l="1"/>
  <c r="K266" i="100" s="1" a="1"/>
  <c r="K266" i="100" s="1"/>
  <c r="K264" i="100" a="1"/>
  <c r="K264" i="100" s="1"/>
  <c r="R334" i="100"/>
  <c r="V354" i="100"/>
  <c r="V353" i="100"/>
  <c r="W334" i="100"/>
  <c r="S334" i="100"/>
  <c r="U334" i="100"/>
  <c r="T304" i="100"/>
  <c r="V509" i="100" l="1"/>
  <c r="V503" i="100"/>
  <c r="V502" i="100"/>
  <c r="V508" i="100"/>
  <c r="S352" i="100"/>
  <c r="W352" i="100"/>
  <c r="T334" i="100"/>
  <c r="R352" i="100"/>
  <c r="U352" i="100"/>
  <c r="W354" i="100" l="1"/>
  <c r="W353" i="100"/>
  <c r="T352" i="100"/>
  <c r="R353" i="100"/>
  <c r="R354" i="100"/>
  <c r="U353" i="100"/>
  <c r="U354" i="100"/>
  <c r="S354" i="100"/>
  <c r="S353" i="100"/>
  <c r="S508" i="100" l="1"/>
  <c r="S502" i="100"/>
  <c r="S503" i="100"/>
  <c r="S509" i="100"/>
  <c r="U508" i="100"/>
  <c r="U502" i="100"/>
  <c r="T353" i="100"/>
  <c r="T354" i="100"/>
  <c r="W508" i="100"/>
  <c r="W502" i="100"/>
  <c r="U503" i="100"/>
  <c r="U509" i="100"/>
  <c r="W503" i="100"/>
  <c r="W509" i="100"/>
  <c r="T509" i="100" l="1"/>
  <c r="T503" i="100"/>
  <c r="T502" i="100"/>
  <c r="T508" i="100"/>
  <c r="K17" i="107" l="1"/>
  <c r="L17" i="107" l="1"/>
  <c r="M17" i="107" l="1"/>
  <c r="N17" i="107" l="1"/>
  <c r="O17" i="107" l="1"/>
  <c r="P17" i="107" l="1"/>
  <c r="Q17" i="107" l="1"/>
  <c r="R17" i="107" l="1"/>
  <c r="S17" i="107" l="1"/>
  <c r="T17" i="107" l="1"/>
  <c r="U17" i="107" l="1"/>
  <c r="V17" i="107" l="1"/>
  <c r="W17" i="107" l="1"/>
  <c r="X17" i="107" l="1"/>
  <c r="Y17" i="107" l="1"/>
  <c r="Z17" i="107" l="1"/>
  <c r="AA17" i="107" l="1"/>
  <c r="AB17" i="107" l="1"/>
  <c r="AC17" i="107" l="1"/>
  <c r="AD17" i="107" l="1"/>
  <c r="AE17" i="107" l="1"/>
  <c r="AF17" i="107" l="1"/>
  <c r="AG17" i="107" l="1"/>
  <c r="AH17" i="107" l="1"/>
  <c r="AI17" i="107" l="1"/>
  <c r="AJ17" i="107" l="1"/>
  <c r="AK17" i="107" l="1"/>
  <c r="AL17" i="107" l="1"/>
  <c r="AM17" i="107" l="1"/>
  <c r="AN17" i="107" l="1"/>
  <c r="AO17" i="107" l="1"/>
  <c r="AP17" i="107" l="1"/>
  <c r="AQ17" i="107" l="1"/>
  <c r="AR17" i="107" l="1"/>
  <c r="AS17" i="107" l="1"/>
  <c r="AT17" i="107" l="1"/>
  <c r="AU17" i="107" l="1"/>
  <c r="AV17" i="107" l="1"/>
  <c r="AW17" i="107" l="1"/>
  <c r="AX17" i="107" l="1"/>
  <c r="AY17" i="107" l="1"/>
  <c r="AZ17" i="107" l="1"/>
  <c r="BA17" i="107" l="1"/>
  <c r="Q383" i="100" l="1" a="1"/>
  <c r="BN383" i="100" s="1"/>
  <c r="N48" i="104" a="1"/>
  <c r="BK48" i="104" s="1"/>
  <c r="BK60" i="104" l="1"/>
  <c r="BK61" i="104"/>
  <c r="BK50" i="104"/>
  <c r="BK51" i="104"/>
  <c r="O48" i="104"/>
  <c r="N48" i="104"/>
  <c r="T48" i="104"/>
  <c r="Q48" i="104"/>
  <c r="P48" i="104"/>
  <c r="U48" i="104"/>
  <c r="R48" i="104"/>
  <c r="V48" i="104"/>
  <c r="S48" i="104"/>
  <c r="W48" i="104"/>
  <c r="X48" i="104"/>
  <c r="Y48" i="104"/>
  <c r="Z48" i="104"/>
  <c r="AA48" i="104"/>
  <c r="AB48" i="104"/>
  <c r="AC48" i="104"/>
  <c r="AD48" i="104"/>
  <c r="AE48" i="104"/>
  <c r="AF48" i="104"/>
  <c r="AG48" i="104"/>
  <c r="AH48" i="104"/>
  <c r="AI48" i="104"/>
  <c r="AJ48" i="104"/>
  <c r="AK48" i="104"/>
  <c r="AL48" i="104"/>
  <c r="AM48" i="104"/>
  <c r="AN48" i="104"/>
  <c r="AO48" i="104"/>
  <c r="AP48" i="104"/>
  <c r="AQ48" i="104"/>
  <c r="AR48" i="104"/>
  <c r="AS48" i="104"/>
  <c r="AT48" i="104"/>
  <c r="AU48" i="104"/>
  <c r="AV48" i="104"/>
  <c r="AW48" i="104"/>
  <c r="AX48" i="104"/>
  <c r="AY48" i="104"/>
  <c r="AZ48" i="104"/>
  <c r="BA48" i="104"/>
  <c r="BB48" i="104"/>
  <c r="BC48" i="104"/>
  <c r="BD48" i="104"/>
  <c r="BE48" i="104"/>
  <c r="BF48" i="104"/>
  <c r="BG48" i="104"/>
  <c r="BH48" i="104"/>
  <c r="BI48" i="104"/>
  <c r="BJ48" i="104"/>
  <c r="R383" i="100"/>
  <c r="R385" i="100" s="1"/>
  <c r="Q383" i="100"/>
  <c r="W383" i="100"/>
  <c r="X383" i="100"/>
  <c r="T383" i="100"/>
  <c r="S383" i="100"/>
  <c r="Y383" i="100"/>
  <c r="U383" i="100"/>
  <c r="V383" i="100"/>
  <c r="Z383" i="100"/>
  <c r="AA383" i="100"/>
  <c r="AB383" i="100"/>
  <c r="AC383" i="100"/>
  <c r="AD383" i="100"/>
  <c r="AE383" i="100"/>
  <c r="AF383" i="100"/>
  <c r="AG383" i="100"/>
  <c r="AH383" i="100"/>
  <c r="AI383" i="100"/>
  <c r="AJ383" i="100"/>
  <c r="AK383" i="100"/>
  <c r="AL383" i="100"/>
  <c r="AM383" i="100"/>
  <c r="AN383" i="100"/>
  <c r="AO383" i="100"/>
  <c r="AP383" i="100"/>
  <c r="AQ383" i="100"/>
  <c r="AR383" i="100"/>
  <c r="AS383" i="100"/>
  <c r="AT383" i="100"/>
  <c r="AU383" i="100"/>
  <c r="AV383" i="100"/>
  <c r="AW383" i="100"/>
  <c r="AX383" i="100"/>
  <c r="AY383" i="100"/>
  <c r="AZ383" i="100"/>
  <c r="BA383" i="100"/>
  <c r="BB383" i="100"/>
  <c r="BC383" i="100"/>
  <c r="BD383" i="100"/>
  <c r="BE383" i="100"/>
  <c r="BF383" i="100"/>
  <c r="BG383" i="100"/>
  <c r="BH383" i="100"/>
  <c r="BI383" i="100"/>
  <c r="BJ383" i="100"/>
  <c r="BK383" i="100"/>
  <c r="BL383" i="100"/>
  <c r="BM383" i="100"/>
  <c r="BN390" i="100"/>
  <c r="BN385" i="100"/>
  <c r="BK69" i="104"/>
  <c r="BJ61" i="104" l="1"/>
  <c r="BJ60" i="104"/>
  <c r="BF61" i="104"/>
  <c r="BF60" i="104"/>
  <c r="BB61" i="104"/>
  <c r="BB60" i="104"/>
  <c r="AX61" i="104"/>
  <c r="AX60" i="104"/>
  <c r="AT61" i="104"/>
  <c r="AT60" i="104"/>
  <c r="AP61" i="104"/>
  <c r="AP60" i="104"/>
  <c r="AL61" i="104"/>
  <c r="AL60" i="104"/>
  <c r="AH61" i="104"/>
  <c r="AH60" i="104"/>
  <c r="AD61" i="104"/>
  <c r="AD60" i="104"/>
  <c r="Z61" i="104"/>
  <c r="Z60" i="104"/>
  <c r="S60" i="104"/>
  <c r="S61" i="104"/>
  <c r="BH60" i="104"/>
  <c r="BH61" i="104"/>
  <c r="BD60" i="104"/>
  <c r="BD61" i="104"/>
  <c r="AZ60" i="104"/>
  <c r="AZ61" i="104"/>
  <c r="AV60" i="104"/>
  <c r="AV61" i="104"/>
  <c r="AR60" i="104"/>
  <c r="AR61" i="104"/>
  <c r="AN60" i="104"/>
  <c r="AN61" i="104"/>
  <c r="AJ60" i="104"/>
  <c r="AJ61" i="104"/>
  <c r="AF60" i="104"/>
  <c r="AF61" i="104"/>
  <c r="AB60" i="104"/>
  <c r="AB61" i="104"/>
  <c r="X60" i="104"/>
  <c r="X61" i="104"/>
  <c r="R61" i="104"/>
  <c r="R60" i="104"/>
  <c r="T60" i="104"/>
  <c r="T61" i="104"/>
  <c r="BG60" i="104"/>
  <c r="BG61" i="104"/>
  <c r="BC60" i="104"/>
  <c r="BC61" i="104"/>
  <c r="AY60" i="104"/>
  <c r="AY61" i="104"/>
  <c r="AU60" i="104"/>
  <c r="AU61" i="104"/>
  <c r="AQ60" i="104"/>
  <c r="AQ61" i="104"/>
  <c r="AM60" i="104"/>
  <c r="AM61" i="104"/>
  <c r="AI60" i="104"/>
  <c r="AI61" i="104"/>
  <c r="AE60" i="104"/>
  <c r="AE61" i="104"/>
  <c r="AA60" i="104"/>
  <c r="AA61" i="104"/>
  <c r="W60" i="104"/>
  <c r="W61" i="104"/>
  <c r="U60" i="104"/>
  <c r="U61" i="104"/>
  <c r="N51" i="104"/>
  <c r="N61" i="104"/>
  <c r="N60" i="104"/>
  <c r="N50" i="104"/>
  <c r="P60" i="104"/>
  <c r="P61" i="104"/>
  <c r="O60" i="104"/>
  <c r="O61" i="104"/>
  <c r="BI60" i="104"/>
  <c r="BI61" i="104"/>
  <c r="BE60" i="104"/>
  <c r="BE61" i="104"/>
  <c r="BA60" i="104"/>
  <c r="BA61" i="104"/>
  <c r="AW60" i="104"/>
  <c r="AW61" i="104"/>
  <c r="AS60" i="104"/>
  <c r="AS61" i="104"/>
  <c r="AO60" i="104"/>
  <c r="AO61" i="104"/>
  <c r="AK60" i="104"/>
  <c r="AK61" i="104"/>
  <c r="AG60" i="104"/>
  <c r="AG61" i="104"/>
  <c r="AC60" i="104"/>
  <c r="AC61" i="104"/>
  <c r="Y60" i="104"/>
  <c r="Y61" i="104"/>
  <c r="V61" i="104"/>
  <c r="V60" i="104"/>
  <c r="Q60" i="104"/>
  <c r="Q61" i="104"/>
  <c r="BJ51" i="104"/>
  <c r="BJ50" i="104"/>
  <c r="BI50" i="104"/>
  <c r="BI51" i="104"/>
  <c r="BH50" i="104"/>
  <c r="BH51" i="104"/>
  <c r="BG50" i="104"/>
  <c r="BG51" i="104"/>
  <c r="BF51" i="104"/>
  <c r="BF50" i="104"/>
  <c r="BE50" i="104"/>
  <c r="BE51" i="104"/>
  <c r="BD50" i="104"/>
  <c r="BD51" i="104"/>
  <c r="BC50" i="104"/>
  <c r="BC51" i="104"/>
  <c r="BB51" i="104"/>
  <c r="BB50" i="104"/>
  <c r="BA50" i="104"/>
  <c r="BA51" i="104"/>
  <c r="AZ50" i="104"/>
  <c r="AZ51" i="104"/>
  <c r="AY50" i="104"/>
  <c r="AY51" i="104"/>
  <c r="AX51" i="104"/>
  <c r="AX50" i="104"/>
  <c r="AW50" i="104"/>
  <c r="AW51" i="104"/>
  <c r="AV50" i="104"/>
  <c r="AV51" i="104"/>
  <c r="AU50" i="104"/>
  <c r="AU51" i="104"/>
  <c r="AT51" i="104"/>
  <c r="AT50" i="104"/>
  <c r="AS50" i="104"/>
  <c r="AS51" i="104"/>
  <c r="AR50" i="104"/>
  <c r="AR51" i="104"/>
  <c r="AQ50" i="104"/>
  <c r="AQ51" i="104"/>
  <c r="AP51" i="104"/>
  <c r="AP50" i="104"/>
  <c r="AO50" i="104"/>
  <c r="AO51" i="104"/>
  <c r="AN50" i="104"/>
  <c r="AN51" i="104"/>
  <c r="AM50" i="104"/>
  <c r="AM51" i="104"/>
  <c r="AL51" i="104"/>
  <c r="AL50" i="104"/>
  <c r="AK50" i="104"/>
  <c r="AK51" i="104"/>
  <c r="AJ50" i="104"/>
  <c r="AJ51" i="104"/>
  <c r="AI50" i="104"/>
  <c r="AI51" i="104"/>
  <c r="AH51" i="104"/>
  <c r="AH50" i="104"/>
  <c r="AG50" i="104"/>
  <c r="AG51" i="104"/>
  <c r="AF50" i="104"/>
  <c r="AF51" i="104"/>
  <c r="AE50" i="104"/>
  <c r="AE51" i="104"/>
  <c r="AD51" i="104"/>
  <c r="AD50" i="104"/>
  <c r="AC50" i="104"/>
  <c r="AC51" i="104"/>
  <c r="AB50" i="104"/>
  <c r="AB51" i="104"/>
  <c r="AA50" i="104"/>
  <c r="AA51" i="104"/>
  <c r="Z51" i="104"/>
  <c r="Z50" i="104"/>
  <c r="Y50" i="104"/>
  <c r="Y51" i="104"/>
  <c r="X50" i="104"/>
  <c r="X51" i="104"/>
  <c r="W50" i="104"/>
  <c r="W51" i="104"/>
  <c r="S50" i="104"/>
  <c r="S51" i="104"/>
  <c r="V51" i="104"/>
  <c r="V50" i="104"/>
  <c r="R51" i="104"/>
  <c r="R50" i="104"/>
  <c r="U50" i="104"/>
  <c r="U51" i="104"/>
  <c r="P50" i="104"/>
  <c r="P51" i="104"/>
  <c r="Q50" i="104"/>
  <c r="Q51" i="104"/>
  <c r="T50" i="104"/>
  <c r="T51" i="104"/>
  <c r="O50" i="104"/>
  <c r="O51" i="104"/>
  <c r="K383" i="100" a="1"/>
  <c r="K383" i="100" s="1"/>
  <c r="AZ69" i="104"/>
  <c r="AN69" i="104"/>
  <c r="AB69" i="104"/>
  <c r="R69" i="104"/>
  <c r="BM385" i="100"/>
  <c r="BM386" i="100" s="1"/>
  <c r="BM387" i="100" s="1"/>
  <c r="BM390" i="100"/>
  <c r="BE390" i="100"/>
  <c r="BE385" i="100"/>
  <c r="AW385" i="100"/>
  <c r="AW390" i="100"/>
  <c r="AS390" i="100"/>
  <c r="AS385" i="100"/>
  <c r="AO385" i="100"/>
  <c r="AO390" i="100"/>
  <c r="AG390" i="100"/>
  <c r="AG385" i="100"/>
  <c r="V390" i="100"/>
  <c r="V385" i="100"/>
  <c r="R390" i="100"/>
  <c r="BC69" i="104"/>
  <c r="AU69" i="104"/>
  <c r="AM69" i="104"/>
  <c r="AE69" i="104"/>
  <c r="W69" i="104"/>
  <c r="U69" i="104"/>
  <c r="BL385" i="100"/>
  <c r="BL390" i="100"/>
  <c r="BH390" i="100"/>
  <c r="BH385" i="100"/>
  <c r="BD390" i="100"/>
  <c r="BD385" i="100"/>
  <c r="AZ385" i="100"/>
  <c r="AZ390" i="100"/>
  <c r="AV390" i="100"/>
  <c r="AV385" i="100"/>
  <c r="AR385" i="100"/>
  <c r="AR390" i="100"/>
  <c r="AN390" i="100"/>
  <c r="AN385" i="100"/>
  <c r="AJ385" i="100"/>
  <c r="AJ390" i="100"/>
  <c r="AF390" i="100"/>
  <c r="AF385" i="100"/>
  <c r="AB390" i="100"/>
  <c r="AB385" i="100"/>
  <c r="U390" i="100"/>
  <c r="U385" i="100"/>
  <c r="X390" i="100"/>
  <c r="X385" i="100"/>
  <c r="BJ69" i="104"/>
  <c r="BF69" i="104"/>
  <c r="BB69" i="104"/>
  <c r="AX69" i="104"/>
  <c r="AT69" i="104"/>
  <c r="AP69" i="104"/>
  <c r="AL69" i="104"/>
  <c r="AH69" i="104"/>
  <c r="AD69" i="104"/>
  <c r="Z69" i="104"/>
  <c r="S69" i="104"/>
  <c r="P69" i="104"/>
  <c r="O69" i="104"/>
  <c r="BJ385" i="100"/>
  <c r="BJ390" i="100"/>
  <c r="BF390" i="100"/>
  <c r="BF385" i="100"/>
  <c r="BB385" i="100"/>
  <c r="BB390" i="100"/>
  <c r="AX390" i="100"/>
  <c r="AX385" i="100"/>
  <c r="AT385" i="100"/>
  <c r="AT390" i="100"/>
  <c r="AP385" i="100"/>
  <c r="AP390" i="100"/>
  <c r="AL385" i="100"/>
  <c r="AL390" i="100"/>
  <c r="AH390" i="100"/>
  <c r="AH385" i="100"/>
  <c r="AD385" i="100"/>
  <c r="AD390" i="100"/>
  <c r="Z390" i="100"/>
  <c r="Z385" i="100"/>
  <c r="S390" i="100"/>
  <c r="S385" i="100"/>
  <c r="BH69" i="104"/>
  <c r="BD69" i="104"/>
  <c r="AV69" i="104"/>
  <c r="AR69" i="104"/>
  <c r="AJ69" i="104"/>
  <c r="AF69" i="104"/>
  <c r="X69" i="104"/>
  <c r="T69" i="104"/>
  <c r="BI390" i="100"/>
  <c r="BI385" i="100"/>
  <c r="BA385" i="100"/>
  <c r="BA390" i="100"/>
  <c r="AK390" i="100"/>
  <c r="AK385" i="100"/>
  <c r="AC390" i="100"/>
  <c r="AC385" i="100"/>
  <c r="T390" i="100"/>
  <c r="T385" i="100"/>
  <c r="BG69" i="104"/>
  <c r="AY69" i="104"/>
  <c r="AQ69" i="104"/>
  <c r="AI69" i="104"/>
  <c r="AA69" i="104"/>
  <c r="N69" i="104"/>
  <c r="BK390" i="100"/>
  <c r="BK385" i="100"/>
  <c r="BG390" i="100"/>
  <c r="BG385" i="100"/>
  <c r="BC385" i="100"/>
  <c r="BC390" i="100"/>
  <c r="AY385" i="100"/>
  <c r="AY390" i="100"/>
  <c r="AU385" i="100"/>
  <c r="AU390" i="100"/>
  <c r="AQ385" i="100"/>
  <c r="AQ390" i="100"/>
  <c r="AM385" i="100"/>
  <c r="AM390" i="100"/>
  <c r="AI385" i="100"/>
  <c r="AI390" i="100"/>
  <c r="AE385" i="100"/>
  <c r="AE390" i="100"/>
  <c r="AA385" i="100"/>
  <c r="AA390" i="100"/>
  <c r="Y390" i="100"/>
  <c r="Y385" i="100"/>
  <c r="W385" i="100"/>
  <c r="W390" i="100"/>
  <c r="BI69" i="104"/>
  <c r="BE69" i="104"/>
  <c r="BA69" i="104"/>
  <c r="AW69" i="104"/>
  <c r="AS69" i="104"/>
  <c r="AO69" i="104"/>
  <c r="AK69" i="104"/>
  <c r="AG69" i="104"/>
  <c r="AC69" i="104"/>
  <c r="Y69" i="104"/>
  <c r="V69" i="104"/>
  <c r="Q69" i="104"/>
  <c r="BN386" i="100"/>
  <c r="BN387" i="100" s="1"/>
  <c r="BN392" i="100"/>
  <c r="BN393" i="100" s="1"/>
  <c r="BN394" i="100" s="1"/>
  <c r="BN412" i="100"/>
  <c r="BN413" i="100"/>
  <c r="X386" i="100" l="1"/>
  <c r="X387" i="100" s="1"/>
  <c r="AB386" i="100"/>
  <c r="AB387" i="100" s="1"/>
  <c r="AJ392" i="100"/>
  <c r="AJ393" i="100" s="1"/>
  <c r="AJ413" i="100"/>
  <c r="AJ412" i="100"/>
  <c r="AR413" i="100"/>
  <c r="AR392" i="100"/>
  <c r="AR393" i="100" s="1"/>
  <c r="AR394" i="100" s="1"/>
  <c r="AR412" i="100"/>
  <c r="AZ392" i="100"/>
  <c r="AZ393" i="100" s="1"/>
  <c r="AZ394" i="100" s="1"/>
  <c r="AZ412" i="100"/>
  <c r="AZ413" i="100"/>
  <c r="BH386" i="100"/>
  <c r="BH387" i="100" s="1"/>
  <c r="V386" i="100"/>
  <c r="V387" i="100" s="1"/>
  <c r="AO413" i="100"/>
  <c r="AO392" i="100"/>
  <c r="AO393" i="100" s="1"/>
  <c r="AO412" i="100"/>
  <c r="AW413" i="100"/>
  <c r="AW392" i="100"/>
  <c r="AW393" i="100" s="1"/>
  <c r="AW412" i="100"/>
  <c r="BM392" i="100"/>
  <c r="BM412" i="100"/>
  <c r="BM413" i="100"/>
  <c r="Y413" i="100"/>
  <c r="Y412" i="100"/>
  <c r="Y392" i="100"/>
  <c r="Y393" i="100" s="1"/>
  <c r="AE386" i="100"/>
  <c r="AE387" i="100" s="1"/>
  <c r="AM386" i="100"/>
  <c r="AM387" i="100" s="1"/>
  <c r="AU386" i="100"/>
  <c r="AU387" i="100" s="1"/>
  <c r="BC386" i="100"/>
  <c r="BC387" i="100" s="1"/>
  <c r="BK413" i="100"/>
  <c r="BK392" i="100"/>
  <c r="BK393" i="100" s="1"/>
  <c r="BK412" i="100"/>
  <c r="T412" i="100"/>
  <c r="T413" i="100"/>
  <c r="T392" i="100"/>
  <c r="T393" i="100" s="1"/>
  <c r="AK392" i="100"/>
  <c r="AK393" i="100" s="1"/>
  <c r="AK394" i="100" s="1"/>
  <c r="AK413" i="100"/>
  <c r="AK412" i="100"/>
  <c r="BI392" i="100"/>
  <c r="BI393" i="100" s="1"/>
  <c r="BI412" i="100"/>
  <c r="BI413" i="100"/>
  <c r="Z392" i="100"/>
  <c r="Z393" i="100" s="1"/>
  <c r="Z413" i="100"/>
  <c r="Z412" i="100"/>
  <c r="AH413" i="100"/>
  <c r="AH412" i="100"/>
  <c r="AH392" i="100"/>
  <c r="AH393" i="100" s="1"/>
  <c r="AP386" i="100"/>
  <c r="AP387" i="100" s="1"/>
  <c r="AX412" i="100"/>
  <c r="AX392" i="100"/>
  <c r="AX393" i="100" s="1"/>
  <c r="AX413" i="100"/>
  <c r="BF392" i="100"/>
  <c r="BF393" i="100" s="1"/>
  <c r="BF413" i="100"/>
  <c r="BF412" i="100"/>
  <c r="U386" i="100"/>
  <c r="U387" i="100" s="1"/>
  <c r="AF386" i="100"/>
  <c r="AF387" i="100" s="1"/>
  <c r="AN386" i="100"/>
  <c r="AN387" i="100" s="1"/>
  <c r="AV386" i="100"/>
  <c r="AV387" i="100" s="1"/>
  <c r="BD386" i="100"/>
  <c r="BD387" i="100" s="1"/>
  <c r="BL413" i="100"/>
  <c r="BL412" i="100"/>
  <c r="BL392" i="100"/>
  <c r="BL393" i="100" s="1"/>
  <c r="R386" i="100"/>
  <c r="AG386" i="100"/>
  <c r="AG387" i="100" s="1"/>
  <c r="AS386" i="100"/>
  <c r="AS387" i="100" s="1"/>
  <c r="BE386" i="100"/>
  <c r="BE387" i="100" s="1"/>
  <c r="W413" i="100"/>
  <c r="W392" i="100"/>
  <c r="W393" i="100" s="1"/>
  <c r="W412" i="100"/>
  <c r="AA392" i="100"/>
  <c r="AA393" i="100" s="1"/>
  <c r="AA394" i="100" s="1"/>
  <c r="AA413" i="100"/>
  <c r="AA412" i="100"/>
  <c r="AI413" i="100"/>
  <c r="AI412" i="100"/>
  <c r="AI392" i="100"/>
  <c r="AI393" i="100" s="1"/>
  <c r="AQ412" i="100"/>
  <c r="AQ392" i="100"/>
  <c r="AQ393" i="100" s="1"/>
  <c r="AQ413" i="100"/>
  <c r="AY392" i="100"/>
  <c r="AY393" i="100" s="1"/>
  <c r="AY394" i="100" s="1"/>
  <c r="AY412" i="100"/>
  <c r="AY413" i="100"/>
  <c r="BG386" i="100"/>
  <c r="BG387" i="100" s="1"/>
  <c r="AC386" i="100"/>
  <c r="AC387" i="100" s="1"/>
  <c r="BA392" i="100"/>
  <c r="BA393" i="100" s="1"/>
  <c r="BA394" i="100" s="1"/>
  <c r="BA412" i="100"/>
  <c r="BA413" i="100"/>
  <c r="S386" i="100"/>
  <c r="S387" i="100" s="1"/>
  <c r="AD392" i="100"/>
  <c r="AD393" i="100" s="1"/>
  <c r="AD413" i="100"/>
  <c r="AD412" i="100"/>
  <c r="AL412" i="100"/>
  <c r="AL392" i="100"/>
  <c r="AL393" i="100" s="1"/>
  <c r="AL413" i="100"/>
  <c r="AT412" i="100"/>
  <c r="AT392" i="100"/>
  <c r="AT393" i="100" s="1"/>
  <c r="AT413" i="100"/>
  <c r="BB412" i="100"/>
  <c r="BB413" i="100"/>
  <c r="BB392" i="100"/>
  <c r="BB393" i="100" s="1"/>
  <c r="BJ392" i="100"/>
  <c r="BJ393" i="100" s="1"/>
  <c r="BJ413" i="100"/>
  <c r="BJ412" i="100"/>
  <c r="U392" i="100"/>
  <c r="U393" i="100" s="1"/>
  <c r="U413" i="100"/>
  <c r="U412" i="100"/>
  <c r="AF392" i="100"/>
  <c r="AF393" i="100" s="1"/>
  <c r="AF413" i="100"/>
  <c r="AF412" i="100"/>
  <c r="AN413" i="100"/>
  <c r="AN392" i="100"/>
  <c r="AN393" i="100" s="1"/>
  <c r="AN412" i="100"/>
  <c r="AV412" i="100"/>
  <c r="AV413" i="100"/>
  <c r="AV392" i="100"/>
  <c r="AV393" i="100" s="1"/>
  <c r="BD413" i="100"/>
  <c r="BD392" i="100"/>
  <c r="BD393" i="100" s="1"/>
  <c r="BD394" i="100" s="1"/>
  <c r="BD412" i="100"/>
  <c r="BL386" i="100"/>
  <c r="BL387" i="100" s="1"/>
  <c r="R412" i="100"/>
  <c r="R392" i="100"/>
  <c r="R393" i="100" s="1"/>
  <c r="R413" i="100"/>
  <c r="K390" i="100" a="1"/>
  <c r="K390" i="100" s="1"/>
  <c r="AG392" i="100"/>
  <c r="AG393" i="100" s="1"/>
  <c r="AG413" i="100"/>
  <c r="AG412" i="100"/>
  <c r="AS413" i="100"/>
  <c r="AS392" i="100"/>
  <c r="AS393" i="100" s="1"/>
  <c r="AS394" i="100" s="1"/>
  <c r="AS412" i="100"/>
  <c r="BE392" i="100"/>
  <c r="BE393" i="100" s="1"/>
  <c r="BE412" i="100"/>
  <c r="BE413" i="100"/>
  <c r="W386" i="100"/>
  <c r="W387" i="100" s="1"/>
  <c r="AA386" i="100"/>
  <c r="AA387" i="100" s="1"/>
  <c r="AI386" i="100"/>
  <c r="AI387" i="100" s="1"/>
  <c r="AQ386" i="100"/>
  <c r="AQ387" i="100" s="1"/>
  <c r="AY386" i="100"/>
  <c r="AY387" i="100" s="1"/>
  <c r="BG413" i="100"/>
  <c r="BG412" i="100"/>
  <c r="BG392" i="100"/>
  <c r="BG393" i="100" s="1"/>
  <c r="BG394" i="100" s="1"/>
  <c r="AC392" i="100"/>
  <c r="AC393" i="100" s="1"/>
  <c r="AC412" i="100"/>
  <c r="AC413" i="100"/>
  <c r="BA386" i="100"/>
  <c r="BA387" i="100" s="1"/>
  <c r="S392" i="100"/>
  <c r="S393" i="100" s="1"/>
  <c r="S412" i="100"/>
  <c r="S413" i="100"/>
  <c r="AD386" i="100"/>
  <c r="AD387" i="100" s="1"/>
  <c r="AL386" i="100"/>
  <c r="AL387" i="100" s="1"/>
  <c r="AT386" i="100"/>
  <c r="AT387" i="100" s="1"/>
  <c r="BB386" i="100"/>
  <c r="BB387" i="100" s="1"/>
  <c r="BJ386" i="100"/>
  <c r="BJ387" i="100" s="1"/>
  <c r="Y386" i="100"/>
  <c r="Y387" i="100" s="1"/>
  <c r="AE413" i="100"/>
  <c r="AE392" i="100"/>
  <c r="AE393" i="100" s="1"/>
  <c r="AE394" i="100" s="1"/>
  <c r="AE412" i="100"/>
  <c r="AM392" i="100"/>
  <c r="AM393" i="100" s="1"/>
  <c r="AM394" i="100" s="1"/>
  <c r="AM413" i="100"/>
  <c r="AM412" i="100"/>
  <c r="AU412" i="100"/>
  <c r="AU413" i="100"/>
  <c r="AU392" i="100"/>
  <c r="AU393" i="100" s="1"/>
  <c r="BC392" i="100"/>
  <c r="BC393" i="100" s="1"/>
  <c r="BC412" i="100"/>
  <c r="BC413" i="100"/>
  <c r="BK386" i="100"/>
  <c r="BK387" i="100" s="1"/>
  <c r="T386" i="100"/>
  <c r="T387" i="100" s="1"/>
  <c r="AK386" i="100"/>
  <c r="AK387" i="100" s="1"/>
  <c r="BI386" i="100"/>
  <c r="BI387" i="100" s="1"/>
  <c r="Z386" i="100"/>
  <c r="Z387" i="100" s="1"/>
  <c r="AH386" i="100"/>
  <c r="AH387" i="100" s="1"/>
  <c r="AP413" i="100"/>
  <c r="AP392" i="100"/>
  <c r="AP393" i="100" s="1"/>
  <c r="AP412" i="100"/>
  <c r="AX386" i="100"/>
  <c r="AX387" i="100" s="1"/>
  <c r="BF386" i="100"/>
  <c r="BF387" i="100" s="1"/>
  <c r="X392" i="100"/>
  <c r="X393" i="100" s="1"/>
  <c r="X413" i="100"/>
  <c r="X412" i="100"/>
  <c r="AB392" i="100"/>
  <c r="AB393" i="100" s="1"/>
  <c r="AB413" i="100"/>
  <c r="AB412" i="100"/>
  <c r="AJ386" i="100"/>
  <c r="AJ387" i="100" s="1"/>
  <c r="AR386" i="100"/>
  <c r="AR387" i="100" s="1"/>
  <c r="AZ386" i="100"/>
  <c r="AZ387" i="100" s="1"/>
  <c r="BH412" i="100"/>
  <c r="BH392" i="100"/>
  <c r="BH393" i="100" s="1"/>
  <c r="BH394" i="100" s="1"/>
  <c r="BH413" i="100"/>
  <c r="V392" i="100"/>
  <c r="V393" i="100" s="1"/>
  <c r="V394" i="100" s="1"/>
  <c r="V412" i="100"/>
  <c r="V413" i="100"/>
  <c r="AO386" i="100"/>
  <c r="AO387" i="100" s="1"/>
  <c r="AW386" i="100"/>
  <c r="AW387" i="100" s="1"/>
  <c r="BN397" i="100"/>
  <c r="BN417" i="100" s="1"/>
  <c r="BN210" i="100"/>
  <c r="BN414" i="100"/>
  <c r="W397" i="100" l="1"/>
  <c r="Z397" i="100"/>
  <c r="BK397" i="100"/>
  <c r="AM414" i="100"/>
  <c r="X414" i="100"/>
  <c r="AB414" i="100"/>
  <c r="AD397" i="100"/>
  <c r="AX210" i="100"/>
  <c r="AV414" i="100"/>
  <c r="BA414" i="100"/>
  <c r="AA210" i="100"/>
  <c r="AY210" i="100"/>
  <c r="AW397" i="100"/>
  <c r="AY397" i="100"/>
  <c r="BL397" i="100"/>
  <c r="BL417" i="100" s="1"/>
  <c r="AN414" i="100"/>
  <c r="AR397" i="100"/>
  <c r="AO210" i="100"/>
  <c r="BL210" i="100"/>
  <c r="AW414" i="100"/>
  <c r="AI414" i="100"/>
  <c r="BE397" i="100"/>
  <c r="T414" i="100"/>
  <c r="AM397" i="100"/>
  <c r="AG397" i="100"/>
  <c r="W299" i="100"/>
  <c r="AK397" i="100"/>
  <c r="BA397" i="100"/>
  <c r="BA417" i="100" s="1"/>
  <c r="AG414" i="100"/>
  <c r="BB414" i="100"/>
  <c r="U299" i="100"/>
  <c r="BF414" i="100"/>
  <c r="AH414" i="100"/>
  <c r="BH397" i="100"/>
  <c r="BH417" i="100" s="1"/>
  <c r="AJ414" i="100"/>
  <c r="AB397" i="100"/>
  <c r="AT397" i="100"/>
  <c r="AA397" i="100"/>
  <c r="BE414" i="100"/>
  <c r="AO397" i="100"/>
  <c r="AO417" i="100" s="1"/>
  <c r="AU210" i="100"/>
  <c r="AJ397" i="100"/>
  <c r="BI397" i="100"/>
  <c r="BB397" i="100"/>
  <c r="BG414" i="100"/>
  <c r="S210" i="100"/>
  <c r="AF414" i="100"/>
  <c r="R397" i="100"/>
  <c r="AV397" i="100"/>
  <c r="AF397" i="100"/>
  <c r="AX414" i="100"/>
  <c r="AO414" i="100"/>
  <c r="AR414" i="100"/>
  <c r="AP210" i="100"/>
  <c r="R210" i="100"/>
  <c r="R299" i="100"/>
  <c r="BG397" i="100"/>
  <c r="BG417" i="100" s="1"/>
  <c r="AX394" i="100"/>
  <c r="AE397" i="100"/>
  <c r="AE417" i="100" s="1"/>
  <c r="BE210" i="100"/>
  <c r="BM393" i="100"/>
  <c r="BM394" i="100" s="1"/>
  <c r="BM397" i="100"/>
  <c r="BM417" i="100" s="1"/>
  <c r="V397" i="100"/>
  <c r="V417" i="100" s="1"/>
  <c r="AZ397" i="100"/>
  <c r="AZ417" i="100" s="1"/>
  <c r="AX397" i="100"/>
  <c r="AX417" i="100" s="1"/>
  <c r="AZ210" i="100"/>
  <c r="BE394" i="100"/>
  <c r="BJ394" i="100"/>
  <c r="AL394" i="100"/>
  <c r="Z210" i="100"/>
  <c r="AO394" i="100"/>
  <c r="AM210" i="100"/>
  <c r="AL397" i="100"/>
  <c r="W403" i="100"/>
  <c r="AN394" i="100"/>
  <c r="BB394" i="100"/>
  <c r="AL414" i="100"/>
  <c r="AF210" i="100"/>
  <c r="BL394" i="100"/>
  <c r="BD397" i="100"/>
  <c r="BD417" i="100" s="1"/>
  <c r="BF394" i="100"/>
  <c r="BI394" i="100"/>
  <c r="T394" i="100"/>
  <c r="AU397" i="100"/>
  <c r="Y394" i="100"/>
  <c r="K413" i="100" a="1"/>
  <c r="K413" i="100" s="1"/>
  <c r="AW394" i="100"/>
  <c r="AJ394" i="100"/>
  <c r="X397" i="100"/>
  <c r="X417" i="100" s="1"/>
  <c r="AP394" i="100"/>
  <c r="BC394" i="100"/>
  <c r="X210" i="100"/>
  <c r="S394" i="100"/>
  <c r="AC394" i="100"/>
  <c r="AI394" i="100"/>
  <c r="AH394" i="100"/>
  <c r="BK394" i="100"/>
  <c r="AU394" i="100"/>
  <c r="AI397" i="100"/>
  <c r="U394" i="100"/>
  <c r="AD394" i="100"/>
  <c r="R387" i="100"/>
  <c r="K387" i="100" s="1" a="1"/>
  <c r="K387" i="100" s="1"/>
  <c r="K386" i="100" a="1"/>
  <c r="K386" i="100" s="1"/>
  <c r="Z394" i="100"/>
  <c r="BI414" i="100"/>
  <c r="X394" i="100"/>
  <c r="AS414" i="100"/>
  <c r="R394" i="100"/>
  <c r="AV394" i="100"/>
  <c r="AF394" i="100"/>
  <c r="AT394" i="100"/>
  <c r="AQ394" i="100"/>
  <c r="W414" i="100"/>
  <c r="AP397" i="100"/>
  <c r="AP417" i="100" s="1"/>
  <c r="V414" i="100"/>
  <c r="BH414" i="100"/>
  <c r="AB394" i="100"/>
  <c r="BF397" i="100"/>
  <c r="BF417" i="100" s="1"/>
  <c r="AP414" i="100"/>
  <c r="AH397" i="100"/>
  <c r="T397" i="100"/>
  <c r="BC414" i="100"/>
  <c r="AU414" i="100"/>
  <c r="AE414" i="100"/>
  <c r="Y397" i="100"/>
  <c r="Y417" i="100" s="1"/>
  <c r="BJ397" i="100"/>
  <c r="BJ417" i="100" s="1"/>
  <c r="S414" i="100"/>
  <c r="AC414" i="100"/>
  <c r="AQ397" i="100"/>
  <c r="AQ417" i="100" s="1"/>
  <c r="BD210" i="100"/>
  <c r="AG394" i="100"/>
  <c r="R414" i="100"/>
  <c r="K412" i="100" a="1"/>
  <c r="K412" i="100" s="1"/>
  <c r="BD414" i="100"/>
  <c r="U414" i="100"/>
  <c r="BJ414" i="100"/>
  <c r="AT414" i="100"/>
  <c r="AD414" i="100"/>
  <c r="S397" i="100"/>
  <c r="S417" i="100" s="1"/>
  <c r="AC397" i="100"/>
  <c r="AY414" i="100"/>
  <c r="AQ414" i="100"/>
  <c r="AA414" i="100"/>
  <c r="W394" i="100"/>
  <c r="AS397" i="100"/>
  <c r="AS417" i="100" s="1"/>
  <c r="BL414" i="100"/>
  <c r="AN397" i="100"/>
  <c r="AN417" i="100" s="1"/>
  <c r="U397" i="100"/>
  <c r="Z414" i="100"/>
  <c r="AK414" i="100"/>
  <c r="BK414" i="100"/>
  <c r="BC397" i="100"/>
  <c r="Y414" i="100"/>
  <c r="Q210" i="100"/>
  <c r="BM414" i="100"/>
  <c r="AZ414" i="100"/>
  <c r="BN399" i="100"/>
  <c r="BN403" i="100"/>
  <c r="BN418" i="100" s="1"/>
  <c r="BN398" i="100"/>
  <c r="BN314" i="100"/>
  <c r="W404" i="100" l="1"/>
  <c r="W418" i="100"/>
  <c r="R398" i="100"/>
  <c r="R417" i="100"/>
  <c r="AB399" i="100"/>
  <c r="AB417" i="100"/>
  <c r="AB545" i="100" s="1"/>
  <c r="AM398" i="100"/>
  <c r="AM417" i="100"/>
  <c r="AR403" i="100"/>
  <c r="AR418" i="100" s="1"/>
  <c r="AR417" i="100"/>
  <c r="AR545" i="100" s="1"/>
  <c r="AW398" i="100"/>
  <c r="AW417" i="100"/>
  <c r="AW545" i="100" s="1"/>
  <c r="BK403" i="100"/>
  <c r="BK418" i="100" s="1"/>
  <c r="BK417" i="100"/>
  <c r="AI399" i="100"/>
  <c r="AI417" i="100"/>
  <c r="AV398" i="100"/>
  <c r="AV417" i="100"/>
  <c r="AJ398" i="100"/>
  <c r="AJ417" i="100"/>
  <c r="AJ545" i="100" s="1"/>
  <c r="AG398" i="100"/>
  <c r="AG417" i="100"/>
  <c r="AY403" i="100"/>
  <c r="AY411" i="100" s="1"/>
  <c r="AY419" i="100" s="1"/>
  <c r="AY417" i="100"/>
  <c r="AY545" i="100" s="1"/>
  <c r="AD403" i="100"/>
  <c r="AD418" i="100" s="1"/>
  <c r="AD417" i="100"/>
  <c r="AD545" i="100" s="1"/>
  <c r="T399" i="100"/>
  <c r="T417" i="100"/>
  <c r="AL399" i="100"/>
  <c r="AL417" i="100"/>
  <c r="BB398" i="100"/>
  <c r="BB417" i="100"/>
  <c r="AA399" i="100"/>
  <c r="AA417" i="100"/>
  <c r="AK398" i="100"/>
  <c r="AK417" i="100"/>
  <c r="Z403" i="100"/>
  <c r="Z418" i="100" s="1"/>
  <c r="Z417" i="100"/>
  <c r="BC399" i="100"/>
  <c r="BC417" i="100"/>
  <c r="U399" i="100"/>
  <c r="U417" i="100"/>
  <c r="AC399" i="100"/>
  <c r="AC417" i="100"/>
  <c r="AH399" i="100"/>
  <c r="AH417" i="100"/>
  <c r="AU399" i="100"/>
  <c r="AU417" i="100"/>
  <c r="AF398" i="100"/>
  <c r="AF417" i="100"/>
  <c r="AF545" i="100" s="1"/>
  <c r="BI398" i="100"/>
  <c r="BI417" i="100"/>
  <c r="BI545" i="100" s="1"/>
  <c r="AT403" i="100"/>
  <c r="AT418" i="100" s="1"/>
  <c r="AT417" i="100"/>
  <c r="AT545" i="100" s="1"/>
  <c r="BE399" i="100"/>
  <c r="BE417" i="100"/>
  <c r="W398" i="100"/>
  <c r="W417" i="100"/>
  <c r="W545" i="100" s="1"/>
  <c r="W399" i="100"/>
  <c r="AY399" i="100"/>
  <c r="AD399" i="100"/>
  <c r="AR398" i="100"/>
  <c r="Z517" i="100"/>
  <c r="AD398" i="100"/>
  <c r="BK517" i="100"/>
  <c r="AR399" i="100"/>
  <c r="Z398" i="100"/>
  <c r="R280" i="100"/>
  <c r="R279" i="100"/>
  <c r="R296" i="100" s="1"/>
  <c r="R281" i="100"/>
  <c r="S281" i="100"/>
  <c r="S279" i="100"/>
  <c r="S296" i="100" s="1"/>
  <c r="S280" i="100"/>
  <c r="AY398" i="100"/>
  <c r="Z399" i="100"/>
  <c r="R399" i="100"/>
  <c r="R400" i="100" s="1"/>
  <c r="AT399" i="100"/>
  <c r="BH399" i="100"/>
  <c r="AK399" i="100"/>
  <c r="AK400" i="100" s="1"/>
  <c r="AV399" i="100"/>
  <c r="AV400" i="100" s="1"/>
  <c r="AM399" i="100"/>
  <c r="BN332" i="100"/>
  <c r="BN537" i="100"/>
  <c r="BL403" i="100"/>
  <c r="BL399" i="100"/>
  <c r="AM403" i="100"/>
  <c r="AA398" i="100"/>
  <c r="AA400" i="100" s="1"/>
  <c r="BL398" i="100"/>
  <c r="BE403" i="100"/>
  <c r="BA403" i="100"/>
  <c r="BI210" i="100"/>
  <c r="BK398" i="100"/>
  <c r="BE398" i="100"/>
  <c r="BK399" i="100"/>
  <c r="AB398" i="100"/>
  <c r="AB400" i="100" s="1"/>
  <c r="AW403" i="100"/>
  <c r="BB399" i="100"/>
  <c r="AB403" i="100"/>
  <c r="U210" i="100"/>
  <c r="U314" i="100" s="1"/>
  <c r="W210" i="100"/>
  <c r="AK210" i="100"/>
  <c r="BB517" i="100"/>
  <c r="R403" i="100"/>
  <c r="AA517" i="100"/>
  <c r="AO403" i="100"/>
  <c r="BA398" i="100"/>
  <c r="BA399" i="100"/>
  <c r="AG403" i="100"/>
  <c r="AF403" i="100"/>
  <c r="BB403" i="100"/>
  <c r="S299" i="100"/>
  <c r="S536" i="100" s="1"/>
  <c r="AW399" i="100"/>
  <c r="AO398" i="100"/>
  <c r="W405" i="100"/>
  <c r="W406" i="100" s="1"/>
  <c r="AF399" i="100"/>
  <c r="AF400" i="100" s="1"/>
  <c r="AM517" i="100"/>
  <c r="AD405" i="100"/>
  <c r="BE517" i="100"/>
  <c r="AA403" i="100"/>
  <c r="AL210" i="100"/>
  <c r="AG399" i="100"/>
  <c r="AG400" i="100" s="1"/>
  <c r="AG517" i="100"/>
  <c r="AO399" i="100"/>
  <c r="AV403" i="100"/>
  <c r="Z405" i="100"/>
  <c r="BH403" i="100"/>
  <c r="BB210" i="100"/>
  <c r="AJ399" i="100"/>
  <c r="AK403" i="100"/>
  <c r="AV517" i="100"/>
  <c r="BH398" i="100"/>
  <c r="AT398" i="100"/>
  <c r="AJ403" i="100"/>
  <c r="BI403" i="100"/>
  <c r="BI399" i="100"/>
  <c r="BI400" i="100" s="1"/>
  <c r="AK517" i="100"/>
  <c r="S403" i="100"/>
  <c r="S418" i="100" s="1"/>
  <c r="S398" i="100"/>
  <c r="K397" i="100" a="1"/>
  <c r="K397" i="100" s="1"/>
  <c r="BC210" i="100"/>
  <c r="BJ398" i="100"/>
  <c r="BJ403" i="100"/>
  <c r="AB210" i="100"/>
  <c r="AV210" i="100"/>
  <c r="K394" i="100" a="1"/>
  <c r="K394" i="100" s="1"/>
  <c r="AY314" i="100"/>
  <c r="AH210" i="100"/>
  <c r="AR411" i="100"/>
  <c r="AR419" i="100" s="1"/>
  <c r="X398" i="100"/>
  <c r="X403" i="100"/>
  <c r="AE210" i="100"/>
  <c r="BG399" i="100"/>
  <c r="BG403" i="100"/>
  <c r="BG418" i="100" s="1"/>
  <c r="BG398" i="100"/>
  <c r="R314" i="100"/>
  <c r="AU314" i="100"/>
  <c r="AQ398" i="100"/>
  <c r="AQ403" i="100"/>
  <c r="BH210" i="100"/>
  <c r="AP398" i="100"/>
  <c r="AP403" i="100"/>
  <c r="AQ399" i="100"/>
  <c r="X399" i="100"/>
  <c r="BF210" i="100"/>
  <c r="BH517" i="100"/>
  <c r="BH545" i="100"/>
  <c r="AR517" i="100"/>
  <c r="BG210" i="100"/>
  <c r="BA210" i="100"/>
  <c r="AE399" i="100"/>
  <c r="AE403" i="100"/>
  <c r="AE418" i="100" s="1"/>
  <c r="AE398" i="100"/>
  <c r="T398" i="100"/>
  <c r="T403" i="100"/>
  <c r="K393" i="100" a="1"/>
  <c r="K393" i="100" s="1"/>
  <c r="AG210" i="100"/>
  <c r="BL517" i="100"/>
  <c r="BL545" i="100"/>
  <c r="BA545" i="100"/>
  <c r="BA517" i="100"/>
  <c r="AT411" i="100"/>
  <c r="AT419" i="100" s="1"/>
  <c r="BK411" i="100"/>
  <c r="BK419" i="100" s="1"/>
  <c r="AU403" i="100"/>
  <c r="AU398" i="100"/>
  <c r="BD399" i="100"/>
  <c r="BD403" i="100"/>
  <c r="BD418" i="100" s="1"/>
  <c r="BD398" i="100"/>
  <c r="BK210" i="100"/>
  <c r="W411" i="100"/>
  <c r="W419" i="100" s="1"/>
  <c r="AM314" i="100"/>
  <c r="Z314" i="100"/>
  <c r="AT404" i="100"/>
  <c r="AX398" i="100"/>
  <c r="AX403" i="100"/>
  <c r="AX418" i="100" s="1"/>
  <c r="V399" i="100"/>
  <c r="V403" i="100"/>
  <c r="V418" i="100" s="1"/>
  <c r="V398" i="100"/>
  <c r="AO314" i="100"/>
  <c r="AA314" i="100"/>
  <c r="AP314" i="100"/>
  <c r="AO545" i="100"/>
  <c r="AO517" i="100"/>
  <c r="U398" i="100"/>
  <c r="U400" i="100" s="1"/>
  <c r="U403" i="100"/>
  <c r="U418" i="100" s="1"/>
  <c r="BF403" i="100"/>
  <c r="BF398" i="100"/>
  <c r="BJ210" i="100"/>
  <c r="AC210" i="100"/>
  <c r="AT210" i="100"/>
  <c r="U536" i="100"/>
  <c r="U329" i="100"/>
  <c r="AJ210" i="100"/>
  <c r="AN398" i="100"/>
  <c r="AN403" i="100"/>
  <c r="AS399" i="100"/>
  <c r="AS403" i="100"/>
  <c r="AS418" i="100" s="1"/>
  <c r="AS398" i="100"/>
  <c r="Y210" i="100"/>
  <c r="S314" i="100"/>
  <c r="S399" i="100"/>
  <c r="X314" i="100"/>
  <c r="AP399" i="100"/>
  <c r="AW210" i="100"/>
  <c r="AI210" i="100"/>
  <c r="AN399" i="100"/>
  <c r="AL398" i="100"/>
  <c r="AL400" i="100" s="1"/>
  <c r="AL403" i="100"/>
  <c r="AL418" i="100" s="1"/>
  <c r="BL314" i="100"/>
  <c r="AQ210" i="100"/>
  <c r="AZ314" i="100"/>
  <c r="BC403" i="100"/>
  <c r="BC398" i="100"/>
  <c r="AC403" i="100"/>
  <c r="AC418" i="100" s="1"/>
  <c r="AC398" i="100"/>
  <c r="BD314" i="100"/>
  <c r="Y403" i="100"/>
  <c r="Y418" i="100" s="1"/>
  <c r="Y398" i="100"/>
  <c r="AH403" i="100"/>
  <c r="AH398" i="100"/>
  <c r="AH400" i="100" s="1"/>
  <c r="W329" i="100"/>
  <c r="W536" i="100"/>
  <c r="K414" i="100" a="1"/>
  <c r="K414" i="100" s="1"/>
  <c r="BM210" i="100"/>
  <c r="V299" i="100"/>
  <c r="V210" i="100"/>
  <c r="AS210" i="100"/>
  <c r="AT405" i="100"/>
  <c r="AR210" i="100"/>
  <c r="AI403" i="100"/>
  <c r="AI418" i="100" s="1"/>
  <c r="AI398" i="100"/>
  <c r="AR404" i="100"/>
  <c r="BK405" i="100"/>
  <c r="AN210" i="100"/>
  <c r="AD404" i="100"/>
  <c r="AD411" i="100"/>
  <c r="AD419" i="100" s="1"/>
  <c r="AR405" i="100"/>
  <c r="Y399" i="100"/>
  <c r="BF399" i="100"/>
  <c r="AF314" i="100"/>
  <c r="W517" i="100"/>
  <c r="AD210" i="100"/>
  <c r="AX314" i="100"/>
  <c r="BJ399" i="100"/>
  <c r="T210" i="100"/>
  <c r="BK404" i="100"/>
  <c r="Z404" i="100"/>
  <c r="Z411" i="100"/>
  <c r="Z419" i="100" s="1"/>
  <c r="AZ399" i="100"/>
  <c r="AZ403" i="100"/>
  <c r="AZ418" i="100" s="1"/>
  <c r="AZ398" i="100"/>
  <c r="BM399" i="100"/>
  <c r="BM398" i="100"/>
  <c r="BM403" i="100"/>
  <c r="BM418" i="100" s="1"/>
  <c r="BE314" i="100"/>
  <c r="AX399" i="100"/>
  <c r="R329" i="100"/>
  <c r="R536" i="100"/>
  <c r="BN517" i="100"/>
  <c r="BN545" i="100"/>
  <c r="BN411" i="100"/>
  <c r="BN419" i="100" s="1"/>
  <c r="BN404" i="100"/>
  <c r="BN405" i="100"/>
  <c r="BN400" i="100"/>
  <c r="AI400" i="100" l="1"/>
  <c r="AC400" i="100"/>
  <c r="BC400" i="100"/>
  <c r="AU400" i="100"/>
  <c r="AJ400" i="100"/>
  <c r="AW400" i="100"/>
  <c r="AY404" i="100"/>
  <c r="BB400" i="100"/>
  <c r="BE400" i="100"/>
  <c r="AM400" i="100"/>
  <c r="AQ405" i="100"/>
  <c r="AQ418" i="100"/>
  <c r="BB405" i="100"/>
  <c r="BB418" i="100"/>
  <c r="BB546" i="100" s="1"/>
  <c r="R404" i="100"/>
  <c r="R418" i="100"/>
  <c r="BL405" i="100"/>
  <c r="BL418" i="100"/>
  <c r="BC405" i="100"/>
  <c r="BC418" i="100"/>
  <c r="AN405" i="100"/>
  <c r="AN418" i="100"/>
  <c r="AU405" i="100"/>
  <c r="AU418" i="100"/>
  <c r="X405" i="100"/>
  <c r="X418" i="100"/>
  <c r="BI405" i="100"/>
  <c r="BI418" i="100"/>
  <c r="BI546" i="100" s="1"/>
  <c r="BH404" i="100"/>
  <c r="BH418" i="100"/>
  <c r="BH546" i="100" s="1"/>
  <c r="AV405" i="100"/>
  <c r="AV418" i="100"/>
  <c r="AV546" i="100" s="1"/>
  <c r="AF404" i="100"/>
  <c r="AF418" i="100"/>
  <c r="AO404" i="100"/>
  <c r="AO418" i="100"/>
  <c r="AO546" i="100" s="1"/>
  <c r="AW411" i="100"/>
  <c r="AW419" i="100" s="1"/>
  <c r="AW547" i="100" s="1"/>
  <c r="AW418" i="100"/>
  <c r="AW546" i="100" s="1"/>
  <c r="W400" i="100"/>
  <c r="AY405" i="100"/>
  <c r="AY406" i="100" s="1"/>
  <c r="AY418" i="100"/>
  <c r="AY546" i="100" s="1"/>
  <c r="BF405" i="100"/>
  <c r="BF418" i="100"/>
  <c r="AP405" i="100"/>
  <c r="AP418" i="100"/>
  <c r="BJ405" i="100"/>
  <c r="BJ418" i="100"/>
  <c r="AH405" i="100"/>
  <c r="AH418" i="100"/>
  <c r="T405" i="100"/>
  <c r="T418" i="100"/>
  <c r="AJ405" i="100"/>
  <c r="AJ418" i="100"/>
  <c r="AK405" i="100"/>
  <c r="AK418" i="100"/>
  <c r="AK546" i="100" s="1"/>
  <c r="AA411" i="100"/>
  <c r="AA419" i="100" s="1"/>
  <c r="AA547" i="100" s="1"/>
  <c r="AA418" i="100"/>
  <c r="AG404" i="100"/>
  <c r="AG418" i="100"/>
  <c r="AB411" i="100"/>
  <c r="AB419" i="100" s="1"/>
  <c r="AB547" i="100" s="1"/>
  <c r="AB418" i="100"/>
  <c r="BA404" i="100"/>
  <c r="BA418" i="100"/>
  <c r="AM405" i="100"/>
  <c r="AM418" i="100"/>
  <c r="AM546" i="100" s="1"/>
  <c r="BE404" i="100"/>
  <c r="BE418" i="100"/>
  <c r="AT517" i="100"/>
  <c r="AR400" i="100"/>
  <c r="AD517" i="100"/>
  <c r="BK545" i="100"/>
  <c r="AD400" i="100"/>
  <c r="AY517" i="100"/>
  <c r="Z545" i="100"/>
  <c r="AY400" i="100"/>
  <c r="Z400" i="100"/>
  <c r="W314" i="100"/>
  <c r="W281" i="100"/>
  <c r="W279" i="100"/>
  <c r="W296" i="100" s="1"/>
  <c r="W280" i="100"/>
  <c r="U279" i="100"/>
  <c r="U296" i="100" s="1"/>
  <c r="U281" i="100"/>
  <c r="U280" i="100"/>
  <c r="S537" i="100"/>
  <c r="S332" i="100"/>
  <c r="R539" i="100"/>
  <c r="R337" i="100"/>
  <c r="T280" i="100"/>
  <c r="T279" i="100"/>
  <c r="T296" i="100" s="1"/>
  <c r="T281" i="100"/>
  <c r="V279" i="100"/>
  <c r="V296" i="100" s="1"/>
  <c r="V281" i="100"/>
  <c r="V280" i="100"/>
  <c r="S539" i="100"/>
  <c r="S337" i="100"/>
  <c r="R537" i="100"/>
  <c r="R332" i="100"/>
  <c r="R169" i="100" s="1"/>
  <c r="BE405" i="100"/>
  <c r="AG545" i="100"/>
  <c r="AV411" i="100"/>
  <c r="R411" i="100"/>
  <c r="R419" i="100" s="1"/>
  <c r="R547" i="100" s="1"/>
  <c r="AM411" i="100"/>
  <c r="BH400" i="100"/>
  <c r="BL400" i="100"/>
  <c r="AJ411" i="100"/>
  <c r="AF517" i="100"/>
  <c r="BL518" i="100"/>
  <c r="AM404" i="100"/>
  <c r="BL404" i="100"/>
  <c r="BB411" i="100"/>
  <c r="AT400" i="100"/>
  <c r="BA411" i="100"/>
  <c r="BL411" i="100"/>
  <c r="BK400" i="100"/>
  <c r="AB404" i="100"/>
  <c r="AL314" i="100"/>
  <c r="AZ332" i="100"/>
  <c r="AZ537" i="100"/>
  <c r="AA537" i="100"/>
  <c r="AA332" i="100"/>
  <c r="BI314" i="100"/>
  <c r="BN510" i="100"/>
  <c r="AO537" i="100"/>
  <c r="AO332" i="100"/>
  <c r="AU537" i="100"/>
  <c r="AU332" i="100"/>
  <c r="Z537" i="100"/>
  <c r="Z332" i="100"/>
  <c r="AP332" i="100"/>
  <c r="AP537" i="100"/>
  <c r="AY537" i="100"/>
  <c r="AY332" i="100"/>
  <c r="BL537" i="100"/>
  <c r="BL332" i="100"/>
  <c r="AF332" i="100"/>
  <c r="AF537" i="100"/>
  <c r="AX537" i="100"/>
  <c r="AX332" i="100"/>
  <c r="BE537" i="100"/>
  <c r="BE332" i="100"/>
  <c r="AM332" i="100"/>
  <c r="AM537" i="100"/>
  <c r="BD332" i="100"/>
  <c r="BD537" i="100"/>
  <c r="AB405" i="100"/>
  <c r="AK314" i="100"/>
  <c r="AB517" i="100"/>
  <c r="BB404" i="100"/>
  <c r="AA545" i="100"/>
  <c r="AW517" i="100"/>
  <c r="AV545" i="100"/>
  <c r="AB518" i="100"/>
  <c r="BH411" i="100"/>
  <c r="S329" i="100"/>
  <c r="BA405" i="100"/>
  <c r="AA405" i="100"/>
  <c r="R405" i="100"/>
  <c r="AG405" i="100"/>
  <c r="BE545" i="100"/>
  <c r="BE411" i="100"/>
  <c r="AA518" i="100"/>
  <c r="AK411" i="100"/>
  <c r="AF405" i="100"/>
  <c r="AF518" i="100"/>
  <c r="Z406" i="100"/>
  <c r="BA518" i="100"/>
  <c r="BE518" i="100"/>
  <c r="AM545" i="100"/>
  <c r="R545" i="100"/>
  <c r="BI404" i="100"/>
  <c r="AG518" i="100"/>
  <c r="BB545" i="100"/>
  <c r="BI411" i="100"/>
  <c r="AG411" i="100"/>
  <c r="AO411" i="100"/>
  <c r="AO400" i="100"/>
  <c r="BK406" i="100"/>
  <c r="AF411" i="100"/>
  <c r="AK404" i="100"/>
  <c r="AO405" i="100"/>
  <c r="AA404" i="100"/>
  <c r="AW404" i="100"/>
  <c r="AX400" i="100"/>
  <c r="AW405" i="100"/>
  <c r="BA400" i="100"/>
  <c r="BJ400" i="100"/>
  <c r="AJ518" i="100"/>
  <c r="V400" i="100"/>
  <c r="AD406" i="100"/>
  <c r="BB314" i="100"/>
  <c r="AV404" i="100"/>
  <c r="AJ517" i="100"/>
  <c r="BG400" i="100"/>
  <c r="AR406" i="100"/>
  <c r="BH405" i="100"/>
  <c r="BI517" i="100"/>
  <c r="AK545" i="100"/>
  <c r="K398" i="100" a="1"/>
  <c r="K398" i="100" s="1"/>
  <c r="AJ404" i="100"/>
  <c r="Y400" i="100"/>
  <c r="BF400" i="100"/>
  <c r="BD400" i="100"/>
  <c r="AE400" i="100"/>
  <c r="AN400" i="100"/>
  <c r="T400" i="100"/>
  <c r="X400" i="100"/>
  <c r="AZ411" i="100"/>
  <c r="AZ419" i="100" s="1"/>
  <c r="AZ404" i="100"/>
  <c r="AZ405" i="100"/>
  <c r="T299" i="100"/>
  <c r="AR314" i="100"/>
  <c r="K403" i="100" a="1"/>
  <c r="K403" i="100" s="1"/>
  <c r="BF545" i="100"/>
  <c r="BF517" i="100"/>
  <c r="AV518" i="100"/>
  <c r="AX404" i="100"/>
  <c r="AX411" i="100"/>
  <c r="AX419" i="100" s="1"/>
  <c r="W519" i="100"/>
  <c r="W547" i="100"/>
  <c r="BK546" i="100"/>
  <c r="BK518" i="100"/>
  <c r="BF314" i="100"/>
  <c r="AQ517" i="100"/>
  <c r="AQ545" i="100"/>
  <c r="X545" i="100"/>
  <c r="X517" i="100"/>
  <c r="AH314" i="100"/>
  <c r="AV314" i="100"/>
  <c r="BJ404" i="100"/>
  <c r="BJ411" i="100"/>
  <c r="BJ419" i="100" s="1"/>
  <c r="BM400" i="100"/>
  <c r="AZ545" i="100"/>
  <c r="AZ517" i="100"/>
  <c r="AD314" i="100"/>
  <c r="AD547" i="100"/>
  <c r="AD519" i="100"/>
  <c r="AN314" i="100"/>
  <c r="BM314" i="100"/>
  <c r="AH411" i="100"/>
  <c r="AH419" i="100" s="1"/>
  <c r="AH404" i="100"/>
  <c r="Y405" i="100"/>
  <c r="Y411" i="100"/>
  <c r="Y419" i="100" s="1"/>
  <c r="Y404" i="100"/>
  <c r="AC405" i="100"/>
  <c r="AC411" i="100"/>
  <c r="AC419" i="100" s="1"/>
  <c r="AC404" i="100"/>
  <c r="BC411" i="100"/>
  <c r="BC419" i="100" s="1"/>
  <c r="BC404" i="100"/>
  <c r="AL404" i="100"/>
  <c r="AL411" i="100"/>
  <c r="AL419" i="100" s="1"/>
  <c r="AP400" i="100"/>
  <c r="Y314" i="100"/>
  <c r="AS405" i="100"/>
  <c r="AS411" i="100"/>
  <c r="AS419" i="100" s="1"/>
  <c r="AS404" i="100"/>
  <c r="BJ314" i="100"/>
  <c r="U545" i="100"/>
  <c r="U517" i="100"/>
  <c r="V411" i="100"/>
  <c r="V419" i="100" s="1"/>
  <c r="V405" i="100"/>
  <c r="V404" i="100"/>
  <c r="AX545" i="100"/>
  <c r="AX517" i="100"/>
  <c r="AL405" i="100"/>
  <c r="BD517" i="100"/>
  <c r="BD545" i="100"/>
  <c r="AU517" i="100"/>
  <c r="AU545" i="100"/>
  <c r="AT546" i="100"/>
  <c r="AT518" i="100"/>
  <c r="T517" i="100"/>
  <c r="T545" i="100"/>
  <c r="AE411" i="100"/>
  <c r="AE419" i="100" s="1"/>
  <c r="AE405" i="100"/>
  <c r="AE404" i="100"/>
  <c r="BG314" i="100"/>
  <c r="AA519" i="100"/>
  <c r="AQ400" i="100"/>
  <c r="BG411" i="100"/>
  <c r="BG419" i="100" s="1"/>
  <c r="BG405" i="100"/>
  <c r="BG404" i="100"/>
  <c r="AX405" i="100"/>
  <c r="AE314" i="100"/>
  <c r="AB314" i="100"/>
  <c r="S400" i="100"/>
  <c r="BM517" i="100"/>
  <c r="BM545" i="100"/>
  <c r="Z547" i="100"/>
  <c r="Z519" i="100"/>
  <c r="AB519" i="100"/>
  <c r="V536" i="100"/>
  <c r="V329" i="100"/>
  <c r="Y517" i="100"/>
  <c r="Y545" i="100"/>
  <c r="BC545" i="100"/>
  <c r="BC517" i="100"/>
  <c r="AQ314" i="100"/>
  <c r="AY547" i="100"/>
  <c r="AY519" i="100"/>
  <c r="AS545" i="100"/>
  <c r="AS517" i="100"/>
  <c r="AN404" i="100"/>
  <c r="AN411" i="100"/>
  <c r="AN419" i="100" s="1"/>
  <c r="K399" i="100" a="1"/>
  <c r="K399" i="100" s="1"/>
  <c r="AD518" i="100"/>
  <c r="AD546" i="100"/>
  <c r="AI517" i="100"/>
  <c r="AI545" i="100"/>
  <c r="AS314" i="100"/>
  <c r="AH517" i="100"/>
  <c r="AH545" i="100"/>
  <c r="AC517" i="100"/>
  <c r="AC545" i="100"/>
  <c r="AL517" i="100"/>
  <c r="AL545" i="100"/>
  <c r="AI314" i="100"/>
  <c r="S289" i="100"/>
  <c r="AT314" i="100"/>
  <c r="U411" i="100"/>
  <c r="U419" i="100" s="1"/>
  <c r="U404" i="100"/>
  <c r="V517" i="100"/>
  <c r="V545" i="100"/>
  <c r="BK314" i="100"/>
  <c r="BD411" i="100"/>
  <c r="BD419" i="100" s="1"/>
  <c r="BD405" i="100"/>
  <c r="BD404" i="100"/>
  <c r="AU404" i="100"/>
  <c r="AU411" i="100"/>
  <c r="AU419" i="100" s="1"/>
  <c r="AT519" i="100"/>
  <c r="AT547" i="100"/>
  <c r="AG314" i="100"/>
  <c r="T404" i="100"/>
  <c r="T411" i="100"/>
  <c r="T419" i="100" s="1"/>
  <c r="AE517" i="100"/>
  <c r="AE545" i="100"/>
  <c r="BA314" i="100"/>
  <c r="AP404" i="100"/>
  <c r="AP411" i="100"/>
  <c r="AP419" i="100" s="1"/>
  <c r="BH314" i="100"/>
  <c r="R289" i="100"/>
  <c r="BG517" i="100"/>
  <c r="BG545" i="100"/>
  <c r="AR518" i="100"/>
  <c r="AR546" i="100"/>
  <c r="BC314" i="100"/>
  <c r="S404" i="100"/>
  <c r="S411" i="100"/>
  <c r="S419" i="100" s="1"/>
  <c r="BM405" i="100"/>
  <c r="BM404" i="100"/>
  <c r="BM411" i="100"/>
  <c r="AZ400" i="100"/>
  <c r="Z518" i="100"/>
  <c r="Z546" i="100"/>
  <c r="T314" i="100"/>
  <c r="AI404" i="100"/>
  <c r="AI411" i="100"/>
  <c r="AI419" i="100" s="1"/>
  <c r="V314" i="100"/>
  <c r="AW314" i="100"/>
  <c r="AY518" i="100"/>
  <c r="AS400" i="100"/>
  <c r="AN545" i="100"/>
  <c r="AN517" i="100"/>
  <c r="AJ314" i="100"/>
  <c r="AC314" i="100"/>
  <c r="U405" i="100"/>
  <c r="BF411" i="100"/>
  <c r="BF419" i="100" s="1"/>
  <c r="BF404" i="100"/>
  <c r="AT406" i="100"/>
  <c r="W546" i="100"/>
  <c r="W518" i="100"/>
  <c r="BK519" i="100"/>
  <c r="BK547" i="100"/>
  <c r="S405" i="100"/>
  <c r="AI405" i="100"/>
  <c r="AP517" i="100"/>
  <c r="AP545" i="100"/>
  <c r="AQ404" i="100"/>
  <c r="AQ411" i="100"/>
  <c r="AQ419" i="100" s="1"/>
  <c r="X404" i="100"/>
  <c r="X411" i="100"/>
  <c r="X419" i="100" s="1"/>
  <c r="AR519" i="100"/>
  <c r="AR547" i="100"/>
  <c r="AW519" i="100"/>
  <c r="BJ545" i="100"/>
  <c r="BJ517" i="100"/>
  <c r="S517" i="100"/>
  <c r="S545" i="100"/>
  <c r="BN406" i="100"/>
  <c r="BN519" i="100"/>
  <c r="BN547" i="100"/>
  <c r="BN328" i="100"/>
  <c r="BN170" i="100" s="1"/>
  <c r="BN541" i="100"/>
  <c r="BN538" i="100"/>
  <c r="BN546" i="100"/>
  <c r="BN518" i="100"/>
  <c r="T406" i="100" l="1"/>
  <c r="AQ406" i="100"/>
  <c r="BB406" i="100"/>
  <c r="BL406" i="100"/>
  <c r="R406" i="100"/>
  <c r="AJ406" i="100"/>
  <c r="AM406" i="100"/>
  <c r="BJ406" i="100"/>
  <c r="BA406" i="100"/>
  <c r="BF406" i="100"/>
  <c r="AP406" i="100"/>
  <c r="AH406" i="100"/>
  <c r="AG406" i="100"/>
  <c r="BE406" i="100"/>
  <c r="AK406" i="100"/>
  <c r="BI419" i="100"/>
  <c r="BI547" i="100" s="1"/>
  <c r="AK419" i="100"/>
  <c r="AK547" i="100" s="1"/>
  <c r="BH419" i="100"/>
  <c r="BH547" i="100" s="1"/>
  <c r="X406" i="100"/>
  <c r="BM419" i="100"/>
  <c r="BM547" i="100" s="1"/>
  <c r="AU406" i="100"/>
  <c r="AO406" i="100"/>
  <c r="BL419" i="100"/>
  <c r="BL547" i="100" s="1"/>
  <c r="BB519" i="100"/>
  <c r="BB419" i="100"/>
  <c r="BB547" i="100" s="1"/>
  <c r="AM419" i="100"/>
  <c r="AM547" i="100" s="1"/>
  <c r="AO519" i="100"/>
  <c r="AO419" i="100"/>
  <c r="AO547" i="100" s="1"/>
  <c r="BE519" i="100"/>
  <c r="BE419" i="100"/>
  <c r="BE547" i="100" s="1"/>
  <c r="BA519" i="100"/>
  <c r="BA419" i="100"/>
  <c r="BA547" i="100" s="1"/>
  <c r="AJ519" i="100"/>
  <c r="AJ419" i="100"/>
  <c r="AJ547" i="100" s="1"/>
  <c r="AN406" i="100"/>
  <c r="BC406" i="100"/>
  <c r="BH406" i="100"/>
  <c r="AV406" i="100"/>
  <c r="AF419" i="100"/>
  <c r="AF547" i="100" s="1"/>
  <c r="AG519" i="100"/>
  <c r="AG419" i="100"/>
  <c r="AG547" i="100" s="1"/>
  <c r="BI406" i="100"/>
  <c r="AF406" i="100"/>
  <c r="AV419" i="100"/>
  <c r="AV547" i="100" s="1"/>
  <c r="U289" i="100"/>
  <c r="AA546" i="100"/>
  <c r="AM519" i="100"/>
  <c r="T537" i="100"/>
  <c r="T332" i="100"/>
  <c r="W332" i="100"/>
  <c r="W537" i="100"/>
  <c r="V539" i="100"/>
  <c r="V337" i="100"/>
  <c r="U537" i="100"/>
  <c r="U332" i="100"/>
  <c r="W337" i="100"/>
  <c r="W539" i="100"/>
  <c r="AB406" i="100"/>
  <c r="V332" i="100"/>
  <c r="V537" i="100"/>
  <c r="T337" i="100"/>
  <c r="T539" i="100"/>
  <c r="S510" i="100"/>
  <c r="S169" i="100"/>
  <c r="U337" i="100"/>
  <c r="U539" i="100"/>
  <c r="AM518" i="100"/>
  <c r="AV519" i="100"/>
  <c r="BI518" i="100"/>
  <c r="AW518" i="100"/>
  <c r="BL546" i="100"/>
  <c r="BL519" i="100"/>
  <c r="BA546" i="100"/>
  <c r="AK519" i="100"/>
  <c r="BI519" i="100"/>
  <c r="AA406" i="100"/>
  <c r="AB546" i="100"/>
  <c r="AK518" i="100"/>
  <c r="AF546" i="100"/>
  <c r="AG546" i="100"/>
  <c r="BE510" i="100"/>
  <c r="AT332" i="100"/>
  <c r="AT537" i="100"/>
  <c r="AQ537" i="100"/>
  <c r="AQ332" i="100"/>
  <c r="AJ537" i="100"/>
  <c r="AJ332" i="100"/>
  <c r="BI332" i="100"/>
  <c r="BI537" i="100"/>
  <c r="BA537" i="100"/>
  <c r="BA332" i="100"/>
  <c r="BG537" i="100"/>
  <c r="BG332" i="100"/>
  <c r="AE537" i="100"/>
  <c r="AE332" i="100"/>
  <c r="BC332" i="100"/>
  <c r="BC537" i="100"/>
  <c r="AH537" i="100"/>
  <c r="AH332" i="100"/>
  <c r="AS332" i="100"/>
  <c r="AS537" i="100"/>
  <c r="AP510" i="100"/>
  <c r="BJ332" i="100"/>
  <c r="BJ537" i="100"/>
  <c r="AW537" i="100"/>
  <c r="AW332" i="100"/>
  <c r="AX510" i="100"/>
  <c r="BL510" i="100"/>
  <c r="AB537" i="100"/>
  <c r="AB332" i="100"/>
  <c r="AY510" i="100"/>
  <c r="AU510" i="100"/>
  <c r="Y537" i="100"/>
  <c r="Y332" i="100"/>
  <c r="AR537" i="100"/>
  <c r="AR332" i="100"/>
  <c r="AZ510" i="100"/>
  <c r="BB537" i="100"/>
  <c r="BB332" i="100"/>
  <c r="Z510" i="100"/>
  <c r="AO510" i="100"/>
  <c r="AK537" i="100"/>
  <c r="AK332" i="100"/>
  <c r="BH537" i="100"/>
  <c r="BH332" i="100"/>
  <c r="AN537" i="100"/>
  <c r="AN332" i="100"/>
  <c r="BD510" i="100"/>
  <c r="AF510" i="100"/>
  <c r="BM332" i="100"/>
  <c r="BM537" i="100"/>
  <c r="BK537" i="100"/>
  <c r="BK332" i="100"/>
  <c r="AV537" i="100"/>
  <c r="AV332" i="100"/>
  <c r="AL332" i="100"/>
  <c r="AL537" i="100"/>
  <c r="AM510" i="100"/>
  <c r="AG537" i="100"/>
  <c r="AG332" i="100"/>
  <c r="BF537" i="100"/>
  <c r="BF332" i="100"/>
  <c r="AA510" i="100"/>
  <c r="AI537" i="100"/>
  <c r="AI332" i="100"/>
  <c r="AC332" i="100"/>
  <c r="AC537" i="100"/>
  <c r="AD332" i="100"/>
  <c r="AD537" i="100"/>
  <c r="X332" i="100"/>
  <c r="X537" i="100"/>
  <c r="BH519" i="100"/>
  <c r="BB518" i="100"/>
  <c r="BE546" i="100"/>
  <c r="AF519" i="100"/>
  <c r="R546" i="100"/>
  <c r="AO518" i="100"/>
  <c r="W289" i="100"/>
  <c r="AJ546" i="100"/>
  <c r="AW406" i="100"/>
  <c r="BH518" i="100"/>
  <c r="AS406" i="100"/>
  <c r="V406" i="100"/>
  <c r="BD406" i="100"/>
  <c r="BM519" i="100"/>
  <c r="AI406" i="100"/>
  <c r="S406" i="100"/>
  <c r="BG406" i="100"/>
  <c r="AE406" i="100"/>
  <c r="AO538" i="100"/>
  <c r="AO541" i="100"/>
  <c r="AO328" i="100"/>
  <c r="AO170" i="100" s="1"/>
  <c r="BF519" i="100"/>
  <c r="BF547" i="100"/>
  <c r="V289" i="100"/>
  <c r="AI518" i="100"/>
  <c r="AI546" i="100"/>
  <c r="AX328" i="100"/>
  <c r="AX170" i="100" s="1"/>
  <c r="AX538" i="100"/>
  <c r="AX541" i="100"/>
  <c r="T289" i="100"/>
  <c r="X519" i="100"/>
  <c r="X547" i="100"/>
  <c r="AQ547" i="100"/>
  <c r="AQ519" i="100"/>
  <c r="Z541" i="100"/>
  <c r="Z328" i="100"/>
  <c r="Z170" i="100" s="1"/>
  <c r="Z538" i="100"/>
  <c r="BI541" i="100"/>
  <c r="BI538" i="100"/>
  <c r="BI328" i="100"/>
  <c r="BI170" i="100" s="1"/>
  <c r="T546" i="100"/>
  <c r="T518" i="100"/>
  <c r="AU519" i="100"/>
  <c r="AU547" i="100"/>
  <c r="BD546" i="100"/>
  <c r="BD518" i="100"/>
  <c r="S328" i="100"/>
  <c r="S170" i="100" s="1"/>
  <c r="S307" i="100"/>
  <c r="S541" i="100"/>
  <c r="S538" i="100"/>
  <c r="S358" i="100"/>
  <c r="S364" i="100" s="1"/>
  <c r="AN546" i="100"/>
  <c r="AN518" i="100"/>
  <c r="U328" i="100"/>
  <c r="U170" i="100" s="1"/>
  <c r="U541" i="100"/>
  <c r="U307" i="100"/>
  <c r="U538" i="100"/>
  <c r="U358" i="100"/>
  <c r="U364" i="100" s="1"/>
  <c r="V519" i="100"/>
  <c r="V547" i="100"/>
  <c r="BC518" i="100"/>
  <c r="BC546" i="100"/>
  <c r="K314" i="100" a="1"/>
  <c r="K314" i="100" s="1"/>
  <c r="AL328" i="100"/>
  <c r="AL170" i="100" s="1"/>
  <c r="AL541" i="100"/>
  <c r="AL538" i="100"/>
  <c r="BJ547" i="100"/>
  <c r="BJ519" i="100"/>
  <c r="AX546" i="100"/>
  <c r="AX518" i="100"/>
  <c r="AY328" i="100"/>
  <c r="AY170" i="100" s="1"/>
  <c r="AY541" i="100"/>
  <c r="AY538" i="100"/>
  <c r="X518" i="100"/>
  <c r="X546" i="100"/>
  <c r="BF518" i="100"/>
  <c r="BF546" i="100"/>
  <c r="BB328" i="100"/>
  <c r="BB170" i="100" s="1"/>
  <c r="BB538" i="100"/>
  <c r="BB541" i="100"/>
  <c r="BL328" i="100"/>
  <c r="BL170" i="100" s="1"/>
  <c r="BL538" i="100"/>
  <c r="BL541" i="100"/>
  <c r="AI519" i="100"/>
  <c r="AI547" i="100"/>
  <c r="BM406" i="100"/>
  <c r="S518" i="100"/>
  <c r="S546" i="100"/>
  <c r="R328" i="100"/>
  <c r="R170" i="100" s="1"/>
  <c r="R541" i="100"/>
  <c r="R538" i="100"/>
  <c r="R358" i="100"/>
  <c r="R364" i="100" s="1"/>
  <c r="R307" i="100"/>
  <c r="BD547" i="100"/>
  <c r="BD519" i="100"/>
  <c r="AM328" i="100"/>
  <c r="AM170" i="100" s="1"/>
  <c r="AM541" i="100"/>
  <c r="AM538" i="100"/>
  <c r="U546" i="100"/>
  <c r="U518" i="100"/>
  <c r="BD538" i="100"/>
  <c r="BD541" i="100"/>
  <c r="BD328" i="100"/>
  <c r="BD170" i="100" s="1"/>
  <c r="AN547" i="100"/>
  <c r="AN519" i="100"/>
  <c r="AU328" i="100"/>
  <c r="AU170" i="100" s="1"/>
  <c r="AU541" i="100"/>
  <c r="AU538" i="100"/>
  <c r="W541" i="100"/>
  <c r="W307" i="100"/>
  <c r="W328" i="100"/>
  <c r="W170" i="100" s="1"/>
  <c r="W358" i="100"/>
  <c r="W364" i="100" s="1"/>
  <c r="W538" i="100"/>
  <c r="V546" i="100"/>
  <c r="V518" i="100"/>
  <c r="AS519" i="100"/>
  <c r="AS547" i="100"/>
  <c r="AL547" i="100"/>
  <c r="AL519" i="100"/>
  <c r="AC406" i="100"/>
  <c r="Y406" i="100"/>
  <c r="AK541" i="100"/>
  <c r="AK538" i="100"/>
  <c r="AK328" i="100"/>
  <c r="AK170" i="100" s="1"/>
  <c r="AX519" i="100"/>
  <c r="AX547" i="100"/>
  <c r="AZ406" i="100"/>
  <c r="K405" i="100" a="1"/>
  <c r="K405" i="100" s="1"/>
  <c r="K411" i="100" a="1"/>
  <c r="K411" i="100" s="1"/>
  <c r="K404" i="100" a="1"/>
  <c r="K404" i="100" s="1"/>
  <c r="AP519" i="100"/>
  <c r="AP547" i="100"/>
  <c r="U519" i="100"/>
  <c r="U547" i="100"/>
  <c r="AZ541" i="100"/>
  <c r="AZ328" i="100"/>
  <c r="AZ170" i="100" s="1"/>
  <c r="AZ538" i="100"/>
  <c r="BG518" i="100"/>
  <c r="BG546" i="100"/>
  <c r="AE546" i="100"/>
  <c r="AE518" i="100"/>
  <c r="AS518" i="100"/>
  <c r="AS546" i="100"/>
  <c r="AL546" i="100"/>
  <c r="AL518" i="100"/>
  <c r="AC518" i="100"/>
  <c r="AC546" i="100"/>
  <c r="Y518" i="100"/>
  <c r="Y546" i="100"/>
  <c r="AH518" i="100"/>
  <c r="AH546" i="100"/>
  <c r="AF541" i="100"/>
  <c r="AF328" i="100"/>
  <c r="AF170" i="100" s="1"/>
  <c r="AF538" i="100"/>
  <c r="K400" i="100" a="1"/>
  <c r="K400" i="100" s="1"/>
  <c r="AZ547" i="100"/>
  <c r="AZ519" i="100"/>
  <c r="AQ546" i="100"/>
  <c r="AQ518" i="100"/>
  <c r="AP328" i="100"/>
  <c r="AP170" i="100" s="1"/>
  <c r="AP538" i="100"/>
  <c r="AP541" i="100"/>
  <c r="U406" i="100"/>
  <c r="BM518" i="100"/>
  <c r="BM546" i="100"/>
  <c r="AP518" i="100"/>
  <c r="AP546" i="100"/>
  <c r="T519" i="100"/>
  <c r="T547" i="100"/>
  <c r="AU546" i="100"/>
  <c r="AU518" i="100"/>
  <c r="BE328" i="100"/>
  <c r="BE170" i="100" s="1"/>
  <c r="BE541" i="100"/>
  <c r="BE538" i="100"/>
  <c r="X538" i="100"/>
  <c r="X328" i="100"/>
  <c r="X170" i="100" s="1"/>
  <c r="X541" i="100"/>
  <c r="AX406" i="100"/>
  <c r="BG547" i="100"/>
  <c r="BG519" i="100"/>
  <c r="AE547" i="100"/>
  <c r="AE519" i="100"/>
  <c r="AA541" i="100"/>
  <c r="AA538" i="100"/>
  <c r="AA328" i="100"/>
  <c r="AA170" i="100" s="1"/>
  <c r="AL406" i="100"/>
  <c r="BC519" i="100"/>
  <c r="BC547" i="100"/>
  <c r="AC519" i="100"/>
  <c r="AC547" i="100"/>
  <c r="Y519" i="100"/>
  <c r="Y547" i="100"/>
  <c r="AH519" i="100"/>
  <c r="AH547" i="100"/>
  <c r="BJ546" i="100"/>
  <c r="BJ518" i="100"/>
  <c r="T536" i="100"/>
  <c r="T329" i="100"/>
  <c r="AZ518" i="100"/>
  <c r="AZ546" i="100"/>
  <c r="V510" i="100" l="1"/>
  <c r="V169" i="100"/>
  <c r="U510" i="100"/>
  <c r="U169" i="100"/>
  <c r="W510" i="100"/>
  <c r="W169" i="100"/>
  <c r="T510" i="100"/>
  <c r="T169" i="100"/>
  <c r="AI510" i="100"/>
  <c r="BF510" i="100"/>
  <c r="AW510" i="100"/>
  <c r="AH510" i="100"/>
  <c r="AE510" i="100"/>
  <c r="BA510" i="100"/>
  <c r="BK510" i="100"/>
  <c r="AN510" i="100"/>
  <c r="BH510" i="100"/>
  <c r="Y510" i="100"/>
  <c r="BI510" i="100"/>
  <c r="AG510" i="100"/>
  <c r="AL510" i="100"/>
  <c r="BG510" i="100"/>
  <c r="AJ510" i="100"/>
  <c r="AQ510" i="100"/>
  <c r="BM510" i="100"/>
  <c r="AD510" i="100"/>
  <c r="AC510" i="100"/>
  <c r="AV510" i="100"/>
  <c r="AK510" i="100"/>
  <c r="BB510" i="100"/>
  <c r="AR510" i="100"/>
  <c r="AB510" i="100"/>
  <c r="BJ510" i="100"/>
  <c r="AS510" i="100"/>
  <c r="BC510" i="100"/>
  <c r="AT510" i="100"/>
  <c r="X510" i="100"/>
  <c r="AQ328" i="100"/>
  <c r="AQ170" i="100" s="1"/>
  <c r="AQ538" i="100"/>
  <c r="AQ541" i="100"/>
  <c r="AI541" i="100"/>
  <c r="AI328" i="100"/>
  <c r="AI170" i="100" s="1"/>
  <c r="AI538" i="100"/>
  <c r="BK538" i="100"/>
  <c r="BK328" i="100"/>
  <c r="BK170" i="100" s="1"/>
  <c r="BK541" i="100"/>
  <c r="BA541" i="100"/>
  <c r="BA538" i="100"/>
  <c r="BA328" i="100"/>
  <c r="BA170" i="100" s="1"/>
  <c r="W365" i="100"/>
  <c r="W514" i="100" s="1"/>
  <c r="W366" i="100"/>
  <c r="W515" i="100" s="1"/>
  <c r="AD538" i="100"/>
  <c r="AD328" i="100"/>
  <c r="AD170" i="100" s="1"/>
  <c r="AD541" i="100"/>
  <c r="BG538" i="100"/>
  <c r="BG541" i="100"/>
  <c r="BG328" i="100"/>
  <c r="BG170" i="100" s="1"/>
  <c r="AB538" i="100"/>
  <c r="AB541" i="100"/>
  <c r="AB328" i="100"/>
  <c r="AB170" i="100" s="1"/>
  <c r="W339" i="100"/>
  <c r="W340" i="100" s="1"/>
  <c r="W435" i="100"/>
  <c r="Y541" i="100"/>
  <c r="Y328" i="100"/>
  <c r="Y170" i="100" s="1"/>
  <c r="Y538" i="100"/>
  <c r="T541" i="100"/>
  <c r="T358" i="100"/>
  <c r="T364" i="100" s="1"/>
  <c r="T307" i="100"/>
  <c r="T538" i="100"/>
  <c r="T328" i="100"/>
  <c r="T170" i="100" s="1"/>
  <c r="AE328" i="100"/>
  <c r="AE170" i="100" s="1"/>
  <c r="AE541" i="100"/>
  <c r="AE538" i="100"/>
  <c r="AV328" i="100"/>
  <c r="AV170" i="100" s="1"/>
  <c r="AV541" i="100"/>
  <c r="AV538" i="100"/>
  <c r="AT538" i="100"/>
  <c r="AT328" i="100"/>
  <c r="AT170" i="100" s="1"/>
  <c r="AT541" i="100"/>
  <c r="AG538" i="100"/>
  <c r="AG328" i="100"/>
  <c r="AG170" i="100" s="1"/>
  <c r="AG541" i="100"/>
  <c r="BF328" i="100"/>
  <c r="BF170" i="100" s="1"/>
  <c r="BF541" i="100"/>
  <c r="BF538" i="100"/>
  <c r="BM328" i="100"/>
  <c r="BM170" i="100" s="1"/>
  <c r="BM541" i="100"/>
  <c r="BM538" i="100"/>
  <c r="K406" i="100" a="1"/>
  <c r="K406" i="100" s="1"/>
  <c r="U366" i="100"/>
  <c r="U515" i="100" s="1"/>
  <c r="U365" i="100"/>
  <c r="U514" i="100" s="1"/>
  <c r="U339" i="100"/>
  <c r="U340" i="100" s="1"/>
  <c r="U435" i="100"/>
  <c r="BC538" i="100"/>
  <c r="BC328" i="100"/>
  <c r="BC170" i="100" s="1"/>
  <c r="BC541" i="100"/>
  <c r="AW541" i="100"/>
  <c r="AW328" i="100"/>
  <c r="AW170" i="100" s="1"/>
  <c r="AW538" i="100"/>
  <c r="V307" i="100"/>
  <c r="V541" i="100"/>
  <c r="V538" i="100"/>
  <c r="V358" i="100"/>
  <c r="V364" i="100" s="1"/>
  <c r="V328" i="100"/>
  <c r="V170" i="100" s="1"/>
  <c r="R365" i="100"/>
  <c r="R366" i="100"/>
  <c r="AJ541" i="100"/>
  <c r="AJ328" i="100"/>
  <c r="AJ170" i="100" s="1"/>
  <c r="AJ538" i="100"/>
  <c r="AH538" i="100"/>
  <c r="AH328" i="100"/>
  <c r="AH170" i="100" s="1"/>
  <c r="AH541" i="100"/>
  <c r="AC541" i="100"/>
  <c r="AC538" i="100"/>
  <c r="AC328" i="100"/>
  <c r="AC170" i="100" s="1"/>
  <c r="BH328" i="100"/>
  <c r="BH170" i="100" s="1"/>
  <c r="BH541" i="100"/>
  <c r="BH538" i="100"/>
  <c r="AR541" i="100"/>
  <c r="AR328" i="100"/>
  <c r="AR170" i="100" s="1"/>
  <c r="AR538" i="100"/>
  <c r="AN541" i="100"/>
  <c r="AN328" i="100"/>
  <c r="AN170" i="100" s="1"/>
  <c r="AN538" i="100"/>
  <c r="AS328" i="100"/>
  <c r="AS170" i="100" s="1"/>
  <c r="AS541" i="100"/>
  <c r="AS538" i="100"/>
  <c r="S547" i="100"/>
  <c r="S519" i="100"/>
  <c r="R435" i="100"/>
  <c r="R339" i="100"/>
  <c r="R340" i="100" s="1"/>
  <c r="BJ541" i="100"/>
  <c r="BJ328" i="100"/>
  <c r="BJ170" i="100" s="1"/>
  <c r="BJ538" i="100"/>
  <c r="S366" i="100"/>
  <c r="S515" i="100" s="1"/>
  <c r="S365" i="100"/>
  <c r="S514" i="100" s="1"/>
  <c r="S435" i="100"/>
  <c r="S339" i="100"/>
  <c r="S340" i="100" s="1"/>
  <c r="V365" i="100" l="1"/>
  <c r="V514" i="100" s="1"/>
  <c r="V366" i="100"/>
  <c r="V515" i="100" s="1"/>
  <c r="T366" i="100"/>
  <c r="T515" i="100" s="1"/>
  <c r="T365" i="100"/>
  <c r="T514" i="100" s="1"/>
  <c r="T339" i="100"/>
  <c r="T340" i="100" s="1"/>
  <c r="T435" i="100"/>
  <c r="U436" i="100"/>
  <c r="U548" i="100" s="1"/>
  <c r="U437" i="100"/>
  <c r="U549" i="100" s="1"/>
  <c r="S437" i="100"/>
  <c r="S549" i="100" s="1"/>
  <c r="S436" i="100"/>
  <c r="S548" i="100" s="1"/>
  <c r="R436" i="100"/>
  <c r="R548" i="100" s="1"/>
  <c r="R437" i="100"/>
  <c r="R549" i="100" s="1"/>
  <c r="V435" i="100"/>
  <c r="V339" i="100"/>
  <c r="V340" i="100" s="1"/>
  <c r="W436" i="100"/>
  <c r="W548" i="100" s="1"/>
  <c r="W437" i="100"/>
  <c r="W549" i="100" s="1"/>
  <c r="T436" i="100" l="1"/>
  <c r="T548" i="100" s="1"/>
  <c r="T437" i="100"/>
  <c r="T549" i="100" s="1"/>
  <c r="V436" i="100"/>
  <c r="V548" i="100" s="1"/>
  <c r="V437" i="100"/>
  <c r="V549" i="100" s="1"/>
  <c r="R101" i="100" l="1"/>
  <c r="S101" i="100"/>
  <c r="T101" i="100" l="1"/>
  <c r="U101" i="100" s="1"/>
  <c r="T99" i="100" l="1"/>
  <c r="T489" i="100" s="1"/>
  <c r="T521" i="100" s="1"/>
  <c r="U99" i="100"/>
  <c r="U489" i="100" s="1"/>
  <c r="U521" i="100" s="1"/>
  <c r="V101" i="100"/>
  <c r="W101" i="100" s="1"/>
  <c r="V99" i="100" l="1"/>
  <c r="V489" i="100" s="1"/>
  <c r="V521" i="100" s="1"/>
  <c r="W99" i="100"/>
  <c r="X101" i="100"/>
  <c r="Y101" i="100" l="1"/>
  <c r="X99" i="100"/>
  <c r="W489" i="100"/>
  <c r="W521" i="100" s="1"/>
  <c r="X489" i="100" l="1"/>
  <c r="X521" i="100" s="1"/>
  <c r="Z101" i="100"/>
  <c r="Y99" i="100"/>
  <c r="Y489" i="100" l="1"/>
  <c r="Y521" i="100" s="1"/>
  <c r="AA101" i="100"/>
  <c r="Z99" i="100"/>
  <c r="AB101" i="100" l="1"/>
  <c r="AA99" i="100"/>
  <c r="Z489" i="100"/>
  <c r="Z521" i="100" s="1"/>
  <c r="AA489" i="100" l="1"/>
  <c r="AA521" i="100" s="1"/>
  <c r="AC101" i="100"/>
  <c r="AB99" i="100"/>
  <c r="AD101" i="100" l="1"/>
  <c r="AC99" i="100"/>
  <c r="AB489" i="100"/>
  <c r="AB521" i="100" s="1"/>
  <c r="AC489" i="100" l="1"/>
  <c r="AC521" i="100" s="1"/>
  <c r="AE101" i="100"/>
  <c r="AD99" i="100"/>
  <c r="AD489" i="100" l="1"/>
  <c r="AD521" i="100" s="1"/>
  <c r="AF101" i="100"/>
  <c r="AE99" i="100"/>
  <c r="AE489" i="100" l="1"/>
  <c r="AE521" i="100" s="1"/>
  <c r="AG101" i="100"/>
  <c r="AF99" i="100"/>
  <c r="AG99" i="100" l="1"/>
  <c r="AH101" i="100"/>
  <c r="AF489" i="100"/>
  <c r="AF521" i="100" s="1"/>
  <c r="AI101" i="100" l="1"/>
  <c r="AH99" i="100"/>
  <c r="AG489" i="100"/>
  <c r="AG521" i="100" s="1"/>
  <c r="AH489" i="100" l="1"/>
  <c r="AH521" i="100" s="1"/>
  <c r="AJ101" i="100"/>
  <c r="AI99" i="100"/>
  <c r="AJ99" i="100" l="1"/>
  <c r="AK101" i="100"/>
  <c r="AI489" i="100"/>
  <c r="AI521" i="100" s="1"/>
  <c r="AL101" i="100" l="1"/>
  <c r="AK99" i="100"/>
  <c r="AJ489" i="100"/>
  <c r="AJ521" i="100" s="1"/>
  <c r="AK489" i="100" l="1"/>
  <c r="AK521" i="100" s="1"/>
  <c r="AL99" i="100"/>
  <c r="AM101" i="100"/>
  <c r="AL489" i="100" l="1"/>
  <c r="AL521" i="100" s="1"/>
  <c r="AM99" i="100"/>
  <c r="AN101" i="100"/>
  <c r="AM489" i="100" l="1"/>
  <c r="AM521" i="100" s="1"/>
  <c r="AN99" i="100"/>
  <c r="AO101" i="100"/>
  <c r="AN489" i="100" l="1"/>
  <c r="AN521" i="100" s="1"/>
  <c r="AO99" i="100"/>
  <c r="AP101" i="100"/>
  <c r="AO489" i="100" l="1"/>
  <c r="AO521" i="100" s="1"/>
  <c r="AP99" i="100"/>
  <c r="AQ101" i="100"/>
  <c r="AP489" i="100" l="1"/>
  <c r="AP521" i="100" s="1"/>
  <c r="AQ99" i="100"/>
  <c r="AR101" i="100"/>
  <c r="AQ489" i="100" l="1"/>
  <c r="AQ521" i="100" s="1"/>
  <c r="AR99" i="100"/>
  <c r="AS101" i="100"/>
  <c r="AR489" i="100" l="1"/>
  <c r="AR521" i="100" s="1"/>
  <c r="AT101" i="100"/>
  <c r="AS99" i="100"/>
  <c r="AT99" i="100" l="1"/>
  <c r="AU101" i="100"/>
  <c r="AS489" i="100"/>
  <c r="AS521" i="100" s="1"/>
  <c r="AV101" i="100" l="1"/>
  <c r="AU99" i="100"/>
  <c r="AT489" i="100"/>
  <c r="AT521" i="100" s="1"/>
  <c r="AU489" i="100" l="1"/>
  <c r="AU521" i="100" s="1"/>
  <c r="AW101" i="100"/>
  <c r="AV99" i="100"/>
  <c r="AV489" i="100" l="1"/>
  <c r="AV521" i="100" s="1"/>
  <c r="AX101" i="100"/>
  <c r="AW99" i="100"/>
  <c r="AW489" i="100" l="1"/>
  <c r="AW521" i="100" s="1"/>
  <c r="AX99" i="100"/>
  <c r="AY101" i="100"/>
  <c r="AX489" i="100" l="1"/>
  <c r="AX521" i="100" s="1"/>
  <c r="AZ101" i="100"/>
  <c r="AY99" i="100"/>
  <c r="AY489" i="100" l="1"/>
  <c r="AY521" i="100" s="1"/>
  <c r="AZ99" i="100"/>
  <c r="BA101" i="100"/>
  <c r="BA99" i="100" l="1"/>
  <c r="BB101" i="100"/>
  <c r="AZ489" i="100"/>
  <c r="AZ521" i="100" s="1"/>
  <c r="BB99" i="100" l="1"/>
  <c r="BC101" i="100"/>
  <c r="BA489" i="100"/>
  <c r="BA521" i="100" s="1"/>
  <c r="BD101" i="100" l="1"/>
  <c r="BC99" i="100"/>
  <c r="BB489" i="100"/>
  <c r="BB521" i="100" s="1"/>
  <c r="BC489" i="100" l="1"/>
  <c r="BC521" i="100" s="1"/>
  <c r="BD99" i="100"/>
  <c r="BE101" i="100"/>
  <c r="BE99" i="100" l="1"/>
  <c r="BF101" i="100"/>
  <c r="BD489" i="100"/>
  <c r="BD521" i="100" s="1"/>
  <c r="BG101" i="100" l="1"/>
  <c r="BF99" i="100"/>
  <c r="BE489" i="100"/>
  <c r="BE521" i="100" s="1"/>
  <c r="BF489" i="100" l="1"/>
  <c r="BF521" i="100" s="1"/>
  <c r="BG99" i="100"/>
  <c r="BH101" i="100"/>
  <c r="BI101" i="100" l="1"/>
  <c r="BH99" i="100"/>
  <c r="BG489" i="100"/>
  <c r="BG521" i="100" s="1"/>
  <c r="BH489" i="100" l="1"/>
  <c r="BH521" i="100" s="1"/>
  <c r="BJ101" i="100"/>
  <c r="BI99" i="100"/>
  <c r="BJ99" i="100" l="1"/>
  <c r="BK101" i="100"/>
  <c r="BI489" i="100"/>
  <c r="BI521" i="100" s="1"/>
  <c r="BK99" i="100" l="1"/>
  <c r="BL101" i="100"/>
  <c r="BJ489" i="100"/>
  <c r="BJ521" i="100" s="1"/>
  <c r="BM101" i="100" l="1"/>
  <c r="BL99" i="100"/>
  <c r="BK489" i="100"/>
  <c r="BK521" i="100" s="1"/>
  <c r="BL489" i="100" l="1"/>
  <c r="BL521" i="100" s="1"/>
  <c r="BN101" i="100"/>
  <c r="BN99" i="100" s="1"/>
  <c r="BN489" i="100" s="1"/>
  <c r="BN521" i="100" s="1"/>
  <c r="BM99" i="100"/>
  <c r="BM489" i="100" l="1"/>
  <c r="BM521" i="100" s="1"/>
  <c r="BG154" i="100" l="1"/>
  <c r="BG152" i="100" s="1"/>
  <c r="BG306" i="100" s="1"/>
  <c r="BJ154" i="100"/>
  <c r="BJ152" i="100" s="1"/>
  <c r="AK154" i="100"/>
  <c r="AK175" i="100" s="1"/>
  <c r="AK344" i="100" s="1"/>
  <c r="AK543" i="100" s="1"/>
  <c r="AJ154" i="100"/>
  <c r="AJ152" i="100" s="1"/>
  <c r="AJ184" i="100" s="1"/>
  <c r="AI154" i="100"/>
  <c r="AT154" i="100"/>
  <c r="AS154" i="100"/>
  <c r="AS176" i="100" s="1"/>
  <c r="AS345" i="100" s="1"/>
  <c r="AS544" i="100" s="1"/>
  <c r="BB154" i="100"/>
  <c r="BB175" i="100" s="1"/>
  <c r="BB344" i="100" s="1"/>
  <c r="BB543" i="100" s="1"/>
  <c r="BD154" i="100"/>
  <c r="AB154" i="100"/>
  <c r="AB152" i="100" s="1"/>
  <c r="AY154" i="100"/>
  <c r="AM154" i="100"/>
  <c r="AM198" i="100" s="1"/>
  <c r="AM229" i="100" s="1"/>
  <c r="AM231" i="100" s="1"/>
  <c r="AM232" i="100" s="1"/>
  <c r="AM235" i="100" s="1"/>
  <c r="AQ154" i="100"/>
  <c r="AF154" i="100"/>
  <c r="AF152" i="100" s="1"/>
  <c r="AF276" i="100" s="1"/>
  <c r="BF154" i="100"/>
  <c r="BF198" i="100" s="1"/>
  <c r="BF229" i="100" s="1"/>
  <c r="BF231" i="100" s="1"/>
  <c r="BF232" i="100" s="1"/>
  <c r="BF235" i="100" s="1"/>
  <c r="X154" i="100"/>
  <c r="X175" i="100" s="1"/>
  <c r="X344" i="100" s="1"/>
  <c r="X543" i="100" s="1"/>
  <c r="AO154" i="100"/>
  <c r="AO175" i="100" s="1"/>
  <c r="AO344" i="100" s="1"/>
  <c r="AO543" i="100" s="1"/>
  <c r="AV154" i="100"/>
  <c r="AV152" i="100" s="1"/>
  <c r="BH154" i="100"/>
  <c r="BK154" i="100"/>
  <c r="BK176" i="100" s="1"/>
  <c r="BK345" i="100" s="1"/>
  <c r="BK544" i="100" s="1"/>
  <c r="AH154" i="100"/>
  <c r="AH198" i="100" s="1"/>
  <c r="AH229" i="100" s="1"/>
  <c r="AH231" i="100" s="1"/>
  <c r="AH232" i="100" s="1"/>
  <c r="AH235" i="100" s="1"/>
  <c r="AP154" i="100"/>
  <c r="AE154" i="100"/>
  <c r="BE154" i="100"/>
  <c r="BE175" i="100" s="1"/>
  <c r="BE344" i="100" s="1"/>
  <c r="BE543" i="100" s="1"/>
  <c r="AA154" i="100"/>
  <c r="AU154" i="100"/>
  <c r="AU198" i="100" s="1"/>
  <c r="AU229" i="100" s="1"/>
  <c r="AU231" i="100" s="1"/>
  <c r="AU232" i="100" s="1"/>
  <c r="AU235" i="100" s="1"/>
  <c r="AC154" i="100"/>
  <c r="AC176" i="100" s="1"/>
  <c r="AC345" i="100" s="1"/>
  <c r="AC544" i="100" s="1"/>
  <c r="AX154" i="100"/>
  <c r="AR154" i="100"/>
  <c r="AR152" i="100" s="1"/>
  <c r="AR277" i="100" s="1"/>
  <c r="AN154" i="100"/>
  <c r="AN175" i="100" s="1"/>
  <c r="AN344" i="100" s="1"/>
  <c r="AN543" i="100" s="1"/>
  <c r="Y154" i="100"/>
  <c r="BI154" i="100"/>
  <c r="BI152" i="100" s="1"/>
  <c r="AL154" i="100"/>
  <c r="BA154" i="100"/>
  <c r="BA176" i="100" s="1"/>
  <c r="BA345" i="100" s="1"/>
  <c r="BA544" i="100" s="1"/>
  <c r="AW154" i="100"/>
  <c r="AZ154" i="100"/>
  <c r="AD154" i="100"/>
  <c r="AG154" i="100"/>
  <c r="AG152" i="100" s="1"/>
  <c r="AG184" i="100" s="1"/>
  <c r="BL154" i="100"/>
  <c r="BL176" i="100" s="1"/>
  <c r="BL345" i="100" s="1"/>
  <c r="BL544" i="100" s="1"/>
  <c r="Z154" i="100"/>
  <c r="Z198" i="100" s="1"/>
  <c r="Z229" i="100" s="1"/>
  <c r="Z231" i="100" s="1"/>
  <c r="Z232" i="100" s="1"/>
  <c r="Z235" i="100" s="1"/>
  <c r="BM154" i="100"/>
  <c r="BM175" i="100" s="1"/>
  <c r="BM344" i="100" s="1"/>
  <c r="BM543" i="100" s="1"/>
  <c r="BC154" i="100"/>
  <c r="BC198" i="100" s="1"/>
  <c r="BC229" i="100" s="1"/>
  <c r="BC231" i="100" s="1"/>
  <c r="BC232" i="100" s="1"/>
  <c r="BC235" i="100" s="1"/>
  <c r="BN154" i="100"/>
  <c r="BN175" i="100" s="1"/>
  <c r="BN344" i="100" s="1"/>
  <c r="BN543" i="100" s="1"/>
  <c r="BL152" i="100" l="1"/>
  <c r="BL184" i="100" s="1"/>
  <c r="BL284" i="100" s="1"/>
  <c r="BK152" i="100"/>
  <c r="BK276" i="100" s="1"/>
  <c r="AM152" i="100"/>
  <c r="AM184" i="100" s="1"/>
  <c r="AM285" i="100" s="1"/>
  <c r="AJ198" i="100"/>
  <c r="AJ229" i="100" s="1"/>
  <c r="AJ231" i="100" s="1"/>
  <c r="AJ232" i="100" s="1"/>
  <c r="AJ235" i="100" s="1"/>
  <c r="AJ286" i="100" s="1"/>
  <c r="BJ183" i="100"/>
  <c r="BJ281" i="100" s="1"/>
  <c r="AH175" i="100"/>
  <c r="AH344" i="100" s="1"/>
  <c r="AH543" i="100" s="1"/>
  <c r="AR175" i="100"/>
  <c r="AR344" i="100" s="1"/>
  <c r="AR543" i="100" s="1"/>
  <c r="X198" i="100"/>
  <c r="X229" i="100" s="1"/>
  <c r="X231" i="100" s="1"/>
  <c r="X232" i="100" s="1"/>
  <c r="X235" i="100" s="1"/>
  <c r="AU152" i="100"/>
  <c r="AU277" i="100" s="1"/>
  <c r="X152" i="100"/>
  <c r="X306" i="100" s="1"/>
  <c r="BB176" i="100"/>
  <c r="BB345" i="100" s="1"/>
  <c r="BB544" i="100" s="1"/>
  <c r="AJ277" i="100"/>
  <c r="BB152" i="100"/>
  <c r="BB276" i="100" s="1"/>
  <c r="AF184" i="100"/>
  <c r="AF285" i="100" s="1"/>
  <c r="BB198" i="100"/>
  <c r="BB229" i="100" s="1"/>
  <c r="BB231" i="100" s="1"/>
  <c r="BB232" i="100" s="1"/>
  <c r="BB235" i="100" s="1"/>
  <c r="BK175" i="100"/>
  <c r="BK344" i="100" s="1"/>
  <c r="BK543" i="100" s="1"/>
  <c r="AD176" i="100"/>
  <c r="AD345" i="100" s="1"/>
  <c r="AD544" i="100" s="1"/>
  <c r="AD152" i="100"/>
  <c r="AD183" i="100" s="1"/>
  <c r="AA152" i="100"/>
  <c r="AA276" i="100" s="1"/>
  <c r="AA175" i="100"/>
  <c r="AA344" i="100" s="1"/>
  <c r="AA543" i="100" s="1"/>
  <c r="BH198" i="100"/>
  <c r="BH229" i="100" s="1"/>
  <c r="BH231" i="100" s="1"/>
  <c r="BH232" i="100" s="1"/>
  <c r="BH235" i="100" s="1"/>
  <c r="BH175" i="100"/>
  <c r="BH344" i="100" s="1"/>
  <c r="BH543" i="100" s="1"/>
  <c r="AQ175" i="100"/>
  <c r="AQ344" i="100" s="1"/>
  <c r="AQ543" i="100" s="1"/>
  <c r="AQ198" i="100"/>
  <c r="AQ229" i="100" s="1"/>
  <c r="AQ231" i="100" s="1"/>
  <c r="AQ232" i="100" s="1"/>
  <c r="AQ235" i="100" s="1"/>
  <c r="AQ176" i="100"/>
  <c r="AQ345" i="100" s="1"/>
  <c r="AQ544" i="100" s="1"/>
  <c r="AO176" i="100"/>
  <c r="AO345" i="100" s="1"/>
  <c r="AO544" i="100" s="1"/>
  <c r="AG175" i="100"/>
  <c r="AG344" i="100" s="1"/>
  <c r="AG543" i="100" s="1"/>
  <c r="AX198" i="100"/>
  <c r="AX229" i="100" s="1"/>
  <c r="AX231" i="100" s="1"/>
  <c r="AX232" i="100" s="1"/>
  <c r="AX235" i="100" s="1"/>
  <c r="AX175" i="100"/>
  <c r="AX344" i="100" s="1"/>
  <c r="AX543" i="100" s="1"/>
  <c r="AC175" i="100"/>
  <c r="AC344" i="100" s="1"/>
  <c r="AC543" i="100" s="1"/>
  <c r="AC198" i="100"/>
  <c r="AC229" i="100" s="1"/>
  <c r="AC231" i="100" s="1"/>
  <c r="AC232" i="100" s="1"/>
  <c r="AC235" i="100" s="1"/>
  <c r="AV181" i="100"/>
  <c r="AV306" i="100"/>
  <c r="AY176" i="100"/>
  <c r="AY345" i="100" s="1"/>
  <c r="AY544" i="100" s="1"/>
  <c r="AY175" i="100"/>
  <c r="AY344" i="100" s="1"/>
  <c r="AY543" i="100" s="1"/>
  <c r="AY198" i="100"/>
  <c r="AY229" i="100" s="1"/>
  <c r="AY231" i="100" s="1"/>
  <c r="AY232" i="100" s="1"/>
  <c r="AY235" i="100" s="1"/>
  <c r="BD152" i="100"/>
  <c r="BD183" i="100" s="1"/>
  <c r="BD198" i="100"/>
  <c r="BD229" i="100" s="1"/>
  <c r="BD231" i="100" s="1"/>
  <c r="BD232" i="100" s="1"/>
  <c r="BD235" i="100" s="1"/>
  <c r="AQ152" i="100"/>
  <c r="AQ306" i="100" s="1"/>
  <c r="BD176" i="100"/>
  <c r="BD345" i="100" s="1"/>
  <c r="BD544" i="100" s="1"/>
  <c r="AS175" i="100"/>
  <c r="AS344" i="100" s="1"/>
  <c r="AS543" i="100" s="1"/>
  <c r="AA176" i="100"/>
  <c r="AA345" i="100" s="1"/>
  <c r="AA544" i="100" s="1"/>
  <c r="BH176" i="100"/>
  <c r="BH345" i="100" s="1"/>
  <c r="BH544" i="100" s="1"/>
  <c r="AV176" i="100"/>
  <c r="AV345" i="100" s="1"/>
  <c r="AV544" i="100" s="1"/>
  <c r="AG183" i="100"/>
  <c r="AG280" i="100" s="1"/>
  <c r="AD198" i="100"/>
  <c r="AD229" i="100" s="1"/>
  <c r="AD231" i="100" s="1"/>
  <c r="AD232" i="100" s="1"/>
  <c r="AD235" i="100" s="1"/>
  <c r="BE176" i="100"/>
  <c r="BE345" i="100" s="1"/>
  <c r="BE544" i="100" s="1"/>
  <c r="AP152" i="100"/>
  <c r="AP277" i="100" s="1"/>
  <c r="AP175" i="100"/>
  <c r="AP344" i="100" s="1"/>
  <c r="AP543" i="100" s="1"/>
  <c r="AP198" i="100"/>
  <c r="AP229" i="100" s="1"/>
  <c r="AP231" i="100" s="1"/>
  <c r="AP232" i="100" s="1"/>
  <c r="AP235" i="100" s="1"/>
  <c r="AP176" i="100"/>
  <c r="AP345" i="100" s="1"/>
  <c r="AP544" i="100" s="1"/>
  <c r="AO152" i="100"/>
  <c r="AO277" i="100" s="1"/>
  <c r="BG184" i="100"/>
  <c r="BG284" i="100" s="1"/>
  <c r="BG301" i="100" s="1"/>
  <c r="AY152" i="100"/>
  <c r="AY183" i="100" s="1"/>
  <c r="AO198" i="100"/>
  <c r="AO229" i="100" s="1"/>
  <c r="AO231" i="100" s="1"/>
  <c r="AO232" i="100" s="1"/>
  <c r="AO235" i="100" s="1"/>
  <c r="AA198" i="100"/>
  <c r="AA229" i="100" s="1"/>
  <c r="AA231" i="100" s="1"/>
  <c r="AA232" i="100" s="1"/>
  <c r="AA235" i="100" s="1"/>
  <c r="BH152" i="100"/>
  <c r="BH184" i="100" s="1"/>
  <c r="AS198" i="100"/>
  <c r="AS229" i="100" s="1"/>
  <c r="AS231" i="100" s="1"/>
  <c r="AS232" i="100" s="1"/>
  <c r="AS235" i="100" s="1"/>
  <c r="AS152" i="100"/>
  <c r="AS183" i="100" s="1"/>
  <c r="BE152" i="100"/>
  <c r="BE184" i="100" s="1"/>
  <c r="AG277" i="100"/>
  <c r="BM152" i="100"/>
  <c r="BM183" i="100" s="1"/>
  <c r="BM281" i="100" s="1"/>
  <c r="BM176" i="100"/>
  <c r="BM345" i="100" s="1"/>
  <c r="BM544" i="100" s="1"/>
  <c r="BL175" i="100"/>
  <c r="BL344" i="100" s="1"/>
  <c r="BL543" i="100" s="1"/>
  <c r="BL198" i="100"/>
  <c r="BL229" i="100" s="1"/>
  <c r="BL231" i="100" s="1"/>
  <c r="BL232" i="100" s="1"/>
  <c r="BL235" i="100" s="1"/>
  <c r="BL286" i="100" s="1"/>
  <c r="BI175" i="100"/>
  <c r="BI344" i="100" s="1"/>
  <c r="BI543" i="100" s="1"/>
  <c r="BI176" i="100"/>
  <c r="BI345" i="100" s="1"/>
  <c r="BI544" i="100" s="1"/>
  <c r="AR176" i="100"/>
  <c r="AR345" i="100" s="1"/>
  <c r="AR544" i="100" s="1"/>
  <c r="AR198" i="100"/>
  <c r="AR229" i="100" s="1"/>
  <c r="AR231" i="100" s="1"/>
  <c r="AR232" i="100" s="1"/>
  <c r="AR235" i="100" s="1"/>
  <c r="AC152" i="100"/>
  <c r="AC184" i="100" s="1"/>
  <c r="AC284" i="100" s="1"/>
  <c r="AU176" i="100"/>
  <c r="AU345" i="100" s="1"/>
  <c r="AU544" i="100" s="1"/>
  <c r="AU175" i="100"/>
  <c r="AU344" i="100" s="1"/>
  <c r="AU543" i="100" s="1"/>
  <c r="AV175" i="100"/>
  <c r="AV344" i="100" s="1"/>
  <c r="AV543" i="100" s="1"/>
  <c r="BF175" i="100"/>
  <c r="BF344" i="100" s="1"/>
  <c r="BF543" i="100" s="1"/>
  <c r="AV183" i="100"/>
  <c r="AV282" i="100" s="1"/>
  <c r="BD175" i="100"/>
  <c r="BD344" i="100" s="1"/>
  <c r="BD543" i="100" s="1"/>
  <c r="BJ277" i="100"/>
  <c r="BJ184" i="100"/>
  <c r="BJ284" i="100" s="1"/>
  <c r="AU183" i="100"/>
  <c r="AU279" i="100" s="1"/>
  <c r="BE198" i="100"/>
  <c r="BE229" i="100" s="1"/>
  <c r="BE231" i="100" s="1"/>
  <c r="BE232" i="100" s="1"/>
  <c r="BE235" i="100" s="1"/>
  <c r="BJ176" i="100"/>
  <c r="BJ345" i="100" s="1"/>
  <c r="BJ544" i="100" s="1"/>
  <c r="AJ175" i="100"/>
  <c r="AJ344" i="100" s="1"/>
  <c r="AJ543" i="100" s="1"/>
  <c r="AN176" i="100"/>
  <c r="AN345" i="100" s="1"/>
  <c r="AN544" i="100" s="1"/>
  <c r="AM175" i="100"/>
  <c r="AM344" i="100" s="1"/>
  <c r="AM543" i="100" s="1"/>
  <c r="X176" i="100"/>
  <c r="X345" i="100" s="1"/>
  <c r="X544" i="100" s="1"/>
  <c r="BJ198" i="100"/>
  <c r="BJ229" i="100" s="1"/>
  <c r="BJ231" i="100" s="1"/>
  <c r="BJ232" i="100" s="1"/>
  <c r="BJ235" i="100" s="1"/>
  <c r="AZ152" i="100"/>
  <c r="AZ175" i="100"/>
  <c r="AZ344" i="100" s="1"/>
  <c r="AZ543" i="100" s="1"/>
  <c r="AZ198" i="100"/>
  <c r="AZ229" i="100" s="1"/>
  <c r="AZ231" i="100" s="1"/>
  <c r="AZ232" i="100" s="1"/>
  <c r="AZ235" i="100" s="1"/>
  <c r="AZ176" i="100"/>
  <c r="AZ345" i="100" s="1"/>
  <c r="AZ544" i="100" s="1"/>
  <c r="AO184" i="100"/>
  <c r="AT176" i="100"/>
  <c r="AT345" i="100" s="1"/>
  <c r="AT544" i="100" s="1"/>
  <c r="AT198" i="100"/>
  <c r="AT229" i="100" s="1"/>
  <c r="AT231" i="100" s="1"/>
  <c r="AT232" i="100" s="1"/>
  <c r="AT235" i="100" s="1"/>
  <c r="AT175" i="100"/>
  <c r="AT344" i="100" s="1"/>
  <c r="AT543" i="100" s="1"/>
  <c r="AL176" i="100"/>
  <c r="AL345" i="100" s="1"/>
  <c r="AL544" i="100" s="1"/>
  <c r="AL175" i="100"/>
  <c r="AL344" i="100" s="1"/>
  <c r="AL543" i="100" s="1"/>
  <c r="AL198" i="100"/>
  <c r="AL229" i="100" s="1"/>
  <c r="AL231" i="100" s="1"/>
  <c r="AL232" i="100" s="1"/>
  <c r="AL235" i="100" s="1"/>
  <c r="AL152" i="100"/>
  <c r="AL183" i="100" s="1"/>
  <c r="BK277" i="100"/>
  <c r="AV279" i="100"/>
  <c r="AB306" i="100"/>
  <c r="AB181" i="100"/>
  <c r="AB277" i="100"/>
  <c r="AB184" i="100"/>
  <c r="AB276" i="100"/>
  <c r="BL285" i="100"/>
  <c r="Y176" i="100"/>
  <c r="Y345" i="100" s="1"/>
  <c r="Y544" i="100" s="1"/>
  <c r="Y152" i="100"/>
  <c r="Y175" i="100"/>
  <c r="Y344" i="100" s="1"/>
  <c r="Y543" i="100" s="1"/>
  <c r="Y198" i="100"/>
  <c r="Y229" i="100" s="1"/>
  <c r="Y231" i="100" s="1"/>
  <c r="Y232" i="100" s="1"/>
  <c r="Y235" i="100" s="1"/>
  <c r="AA277" i="100"/>
  <c r="AM287" i="100"/>
  <c r="AM286" i="100"/>
  <c r="AM284" i="100"/>
  <c r="AM288" i="100"/>
  <c r="AT152" i="100"/>
  <c r="BM306" i="100"/>
  <c r="BM184" i="100"/>
  <c r="AB183" i="100"/>
  <c r="BB306" i="100"/>
  <c r="BB181" i="100"/>
  <c r="BB277" i="100"/>
  <c r="AU280" i="100"/>
  <c r="AI176" i="100"/>
  <c r="AI345" i="100" s="1"/>
  <c r="AI544" i="100" s="1"/>
  <c r="AI198" i="100"/>
  <c r="AI229" i="100" s="1"/>
  <c r="AI231" i="100" s="1"/>
  <c r="AI232" i="100" s="1"/>
  <c r="AI235" i="100" s="1"/>
  <c r="AI175" i="100"/>
  <c r="AI344" i="100" s="1"/>
  <c r="AI543" i="100" s="1"/>
  <c r="AI152" i="100"/>
  <c r="AY277" i="100"/>
  <c r="AG285" i="100"/>
  <c r="AG284" i="100"/>
  <c r="BI276" i="100"/>
  <c r="BI306" i="100"/>
  <c r="BI184" i="100"/>
  <c r="BI277" i="100"/>
  <c r="BI181" i="100"/>
  <c r="BL276" i="100"/>
  <c r="BL277" i="100"/>
  <c r="BA198" i="100"/>
  <c r="BA229" i="100" s="1"/>
  <c r="BA231" i="100" s="1"/>
  <c r="BA232" i="100" s="1"/>
  <c r="BA235" i="100" s="1"/>
  <c r="BA175" i="100"/>
  <c r="BA344" i="100" s="1"/>
  <c r="BA543" i="100" s="1"/>
  <c r="AC306" i="100"/>
  <c r="AU306" i="100"/>
  <c r="AU181" i="100"/>
  <c r="AU184" i="100"/>
  <c r="AU182" i="100" s="1"/>
  <c r="AM276" i="100"/>
  <c r="AM181" i="100"/>
  <c r="AM306" i="100"/>
  <c r="AM302" i="100" s="1"/>
  <c r="AM277" i="100"/>
  <c r="AV198" i="100"/>
  <c r="AV229" i="100" s="1"/>
  <c r="AV231" i="100" s="1"/>
  <c r="AV232" i="100" s="1"/>
  <c r="AV235" i="100" s="1"/>
  <c r="AV184" i="100"/>
  <c r="AF306" i="100"/>
  <c r="AF293" i="100" s="1"/>
  <c r="AF181" i="100"/>
  <c r="BJ280" i="100"/>
  <c r="BG181" i="100"/>
  <c r="BG276" i="100"/>
  <c r="BE181" i="100"/>
  <c r="BA152" i="100"/>
  <c r="BF176" i="100"/>
  <c r="BF345" i="100" s="1"/>
  <c r="BF544" i="100" s="1"/>
  <c r="AB176" i="100"/>
  <c r="AB345" i="100" s="1"/>
  <c r="AB544" i="100" s="1"/>
  <c r="AW176" i="100"/>
  <c r="AW345" i="100" s="1"/>
  <c r="AW544" i="100" s="1"/>
  <c r="AW198" i="100"/>
  <c r="AW229" i="100" s="1"/>
  <c r="AW231" i="100" s="1"/>
  <c r="AW232" i="100" s="1"/>
  <c r="AW235" i="100" s="1"/>
  <c r="AW175" i="100"/>
  <c r="AW344" i="100" s="1"/>
  <c r="AW543" i="100" s="1"/>
  <c r="BI198" i="100"/>
  <c r="BI229" i="100" s="1"/>
  <c r="BI231" i="100" s="1"/>
  <c r="BI232" i="100" s="1"/>
  <c r="BI235" i="100" s="1"/>
  <c r="BI183" i="100"/>
  <c r="AR181" i="100"/>
  <c r="AR276" i="100"/>
  <c r="AR306" i="100"/>
  <c r="AR294" i="100" s="1"/>
  <c r="AR542" i="100" s="1"/>
  <c r="AR184" i="100"/>
  <c r="AE198" i="100"/>
  <c r="AE229" i="100" s="1"/>
  <c r="AE231" i="100" s="1"/>
  <c r="AE232" i="100" s="1"/>
  <c r="AE235" i="100" s="1"/>
  <c r="AE175" i="100"/>
  <c r="AE344" i="100" s="1"/>
  <c r="AE543" i="100" s="1"/>
  <c r="AE152" i="100"/>
  <c r="AE176" i="100"/>
  <c r="AE345" i="100" s="1"/>
  <c r="AE544" i="100" s="1"/>
  <c r="AH176" i="100"/>
  <c r="AH345" i="100" s="1"/>
  <c r="AH544" i="100" s="1"/>
  <c r="AF198" i="100"/>
  <c r="AF229" i="100" s="1"/>
  <c r="AF231" i="100" s="1"/>
  <c r="AF232" i="100" s="1"/>
  <c r="AF235" i="100" s="1"/>
  <c r="AF183" i="100"/>
  <c r="Z152" i="100"/>
  <c r="AJ306" i="100"/>
  <c r="AJ181" i="100"/>
  <c r="AK176" i="100"/>
  <c r="AK345" i="100" s="1"/>
  <c r="AK544" i="100" s="1"/>
  <c r="AK198" i="100"/>
  <c r="AK229" i="100" s="1"/>
  <c r="AK231" i="100" s="1"/>
  <c r="AK232" i="100" s="1"/>
  <c r="AK235" i="100" s="1"/>
  <c r="AR183" i="100"/>
  <c r="BJ306" i="100"/>
  <c r="BJ276" i="100"/>
  <c r="BG198" i="100"/>
  <c r="BG229" i="100" s="1"/>
  <c r="BG231" i="100" s="1"/>
  <c r="BG232" i="100" s="1"/>
  <c r="BG235" i="100" s="1"/>
  <c r="BG176" i="100"/>
  <c r="BG345" i="100" s="1"/>
  <c r="BG544" i="100" s="1"/>
  <c r="AS181" i="100"/>
  <c r="AB175" i="100"/>
  <c r="AB344" i="100" s="1"/>
  <c r="AB543" i="100" s="1"/>
  <c r="AK152" i="100"/>
  <c r="AV277" i="100"/>
  <c r="AM176" i="100"/>
  <c r="AM345" i="100" s="1"/>
  <c r="AM544" i="100" s="1"/>
  <c r="BJ175" i="100"/>
  <c r="BJ344" i="100" s="1"/>
  <c r="BJ543" i="100" s="1"/>
  <c r="AB198" i="100"/>
  <c r="AB229" i="100" s="1"/>
  <c r="AB231" i="100" s="1"/>
  <c r="AB232" i="100" s="1"/>
  <c r="AB235" i="100" s="1"/>
  <c r="AH152" i="100"/>
  <c r="AH183" i="100" s="1"/>
  <c r="BD184" i="100"/>
  <c r="Z175" i="100"/>
  <c r="Z344" i="100" s="1"/>
  <c r="Z543" i="100" s="1"/>
  <c r="AX152" i="100"/>
  <c r="BM198" i="100"/>
  <c r="BM229" i="100" s="1"/>
  <c r="BM231" i="100" s="1"/>
  <c r="BM232" i="100" s="1"/>
  <c r="BM235" i="100" s="1"/>
  <c r="AJ284" i="100"/>
  <c r="AJ276" i="100"/>
  <c r="AJ176" i="100"/>
  <c r="AJ345" i="100" s="1"/>
  <c r="AJ544" i="100" s="1"/>
  <c r="BG175" i="100"/>
  <c r="BG344" i="100" s="1"/>
  <c r="BG543" i="100" s="1"/>
  <c r="Z176" i="100"/>
  <c r="Z345" i="100" s="1"/>
  <c r="Z544" i="100" s="1"/>
  <c r="AF176" i="100"/>
  <c r="AF345" i="100" s="1"/>
  <c r="AF544" i="100" s="1"/>
  <c r="AX176" i="100"/>
  <c r="AX345" i="100" s="1"/>
  <c r="AX544" i="100" s="1"/>
  <c r="AV276" i="100"/>
  <c r="BL181" i="100"/>
  <c r="BN198" i="100"/>
  <c r="BN229" i="100" s="1"/>
  <c r="BN231" i="100" s="1"/>
  <c r="BN232" i="100" s="1"/>
  <c r="BN235" i="100" s="1"/>
  <c r="BN152" i="100"/>
  <c r="BN176" i="100"/>
  <c r="BN345" i="100" s="1"/>
  <c r="BN544" i="100" s="1"/>
  <c r="AG276" i="100"/>
  <c r="AG181" i="100"/>
  <c r="AG306" i="100"/>
  <c r="AD175" i="100"/>
  <c r="AD344" i="100" s="1"/>
  <c r="AD543" i="100" s="1"/>
  <c r="AN198" i="100"/>
  <c r="AN229" i="100" s="1"/>
  <c r="AN231" i="100" s="1"/>
  <c r="AN232" i="100" s="1"/>
  <c r="AN235" i="100" s="1"/>
  <c r="BL183" i="100"/>
  <c r="AF175" i="100"/>
  <c r="AF344" i="100" s="1"/>
  <c r="AF543" i="100" s="1"/>
  <c r="AW152" i="100"/>
  <c r="BF152" i="100"/>
  <c r="AN152" i="100"/>
  <c r="AM183" i="100"/>
  <c r="BG183" i="100"/>
  <c r="BG277" i="100"/>
  <c r="BG294" i="100" s="1"/>
  <c r="BG542" i="100" s="1"/>
  <c r="AJ183" i="100"/>
  <c r="BK198" i="100"/>
  <c r="BK229" i="100" s="1"/>
  <c r="BK231" i="100" s="1"/>
  <c r="BK232" i="100" s="1"/>
  <c r="BK235" i="100" s="1"/>
  <c r="AG198" i="100"/>
  <c r="AG229" i="100" s="1"/>
  <c r="AG231" i="100" s="1"/>
  <c r="AG232" i="100" s="1"/>
  <c r="AG235" i="100" s="1"/>
  <c r="AG286" i="100" s="1"/>
  <c r="AJ285" i="100"/>
  <c r="BJ181" i="100"/>
  <c r="AF277" i="100"/>
  <c r="AG176" i="100"/>
  <c r="AG345" i="100" s="1"/>
  <c r="AG544" i="100" s="1"/>
  <c r="BL306" i="100"/>
  <c r="BL301" i="100" s="1"/>
  <c r="BC175" i="100"/>
  <c r="BC344" i="100" s="1"/>
  <c r="BC543" i="100" s="1"/>
  <c r="BC152" i="100"/>
  <c r="BC176" i="100"/>
  <c r="BC345" i="100" s="1"/>
  <c r="BC544" i="100" s="1"/>
  <c r="AJ302" i="100" l="1"/>
  <c r="BH276" i="100"/>
  <c r="BK306" i="100"/>
  <c r="X184" i="100"/>
  <c r="X286" i="100" s="1"/>
  <c r="BI294" i="100"/>
  <c r="BI542" i="100" s="1"/>
  <c r="BK183" i="100"/>
  <c r="AF284" i="100"/>
  <c r="BK184" i="100"/>
  <c r="BG286" i="100"/>
  <c r="AU281" i="100"/>
  <c r="BH181" i="100"/>
  <c r="BK181" i="100"/>
  <c r="BK185" i="100" s="1"/>
  <c r="X181" i="100"/>
  <c r="AF294" i="100"/>
  <c r="AF542" i="100" s="1"/>
  <c r="X277" i="100"/>
  <c r="X294" i="100" s="1"/>
  <c r="X542" i="100" s="1"/>
  <c r="AS276" i="100"/>
  <c r="BJ294" i="100"/>
  <c r="BJ542" i="100" s="1"/>
  <c r="X284" i="100"/>
  <c r="X301" i="100" s="1"/>
  <c r="AG282" i="100"/>
  <c r="AM294" i="100"/>
  <c r="AM542" i="100" s="1"/>
  <c r="X288" i="100"/>
  <c r="AV280" i="100"/>
  <c r="BB294" i="100"/>
  <c r="BB542" i="100" s="1"/>
  <c r="AC287" i="100"/>
  <c r="AC304" i="100" s="1"/>
  <c r="BJ285" i="100"/>
  <c r="BJ302" i="100" s="1"/>
  <c r="AJ288" i="100"/>
  <c r="AJ305" i="100" s="1"/>
  <c r="AF286" i="100"/>
  <c r="AG279" i="100"/>
  <c r="AG296" i="100" s="1"/>
  <c r="AD306" i="100"/>
  <c r="AU185" i="100"/>
  <c r="BM280" i="100"/>
  <c r="X276" i="100"/>
  <c r="X293" i="100" s="1"/>
  <c r="X183" i="100"/>
  <c r="X280" i="100" s="1"/>
  <c r="AC277" i="100"/>
  <c r="AC294" i="100" s="1"/>
  <c r="AC542" i="100" s="1"/>
  <c r="BM276" i="100"/>
  <c r="AJ287" i="100"/>
  <c r="AJ304" i="100" s="1"/>
  <c r="AJ301" i="100"/>
  <c r="AS277" i="100"/>
  <c r="AS306" i="100"/>
  <c r="AP306" i="100"/>
  <c r="BJ279" i="100"/>
  <c r="BJ296" i="100" s="1"/>
  <c r="BJ282" i="100"/>
  <c r="BJ299" i="100" s="1"/>
  <c r="AU276" i="100"/>
  <c r="AU293" i="100" s="1"/>
  <c r="BG285" i="100"/>
  <c r="BG302" i="100" s="1"/>
  <c r="BG333" i="100" s="1"/>
  <c r="X282" i="100"/>
  <c r="X299" i="100" s="1"/>
  <c r="AU282" i="100"/>
  <c r="AU299" i="100" s="1"/>
  <c r="BB184" i="100"/>
  <c r="BB286" i="100" s="1"/>
  <c r="AA181" i="100"/>
  <c r="AV281" i="100"/>
  <c r="AO306" i="100"/>
  <c r="AO294" i="100" s="1"/>
  <c r="AO542" i="100" s="1"/>
  <c r="BB183" i="100"/>
  <c r="BB280" i="100" s="1"/>
  <c r="AP276" i="100"/>
  <c r="AP293" i="100" s="1"/>
  <c r="AQ183" i="100"/>
  <c r="AQ281" i="100" s="1"/>
  <c r="AG294" i="100"/>
  <c r="AG542" i="100" s="1"/>
  <c r="AV294" i="100"/>
  <c r="AV542" i="100" s="1"/>
  <c r="AS184" i="100"/>
  <c r="AS185" i="100" s="1"/>
  <c r="BL287" i="100"/>
  <c r="BL304" i="100" s="1"/>
  <c r="BH306" i="100"/>
  <c r="AO276" i="100"/>
  <c r="AO293" i="100" s="1"/>
  <c r="AC286" i="100"/>
  <c r="BJ287" i="100"/>
  <c r="BJ304" i="100" s="1"/>
  <c r="AO183" i="100"/>
  <c r="AO281" i="100" s="1"/>
  <c r="AD277" i="100"/>
  <c r="AD294" i="100" s="1"/>
  <c r="AD542" i="100" s="1"/>
  <c r="AJ294" i="100"/>
  <c r="AJ542" i="100" s="1"/>
  <c r="AD181" i="100"/>
  <c r="AU294" i="100"/>
  <c r="AU542" i="100" s="1"/>
  <c r="AC181" i="100"/>
  <c r="X279" i="100"/>
  <c r="X296" i="100" s="1"/>
  <c r="AC285" i="100"/>
  <c r="AC302" i="100" s="1"/>
  <c r="BM277" i="100"/>
  <c r="BM294" i="100" s="1"/>
  <c r="BM542" i="100" s="1"/>
  <c r="AV296" i="100"/>
  <c r="AV539" i="100" s="1"/>
  <c r="BJ286" i="100"/>
  <c r="AO181" i="100"/>
  <c r="BM282" i="100"/>
  <c r="BM299" i="100" s="1"/>
  <c r="BJ185" i="100"/>
  <c r="AP181" i="100"/>
  <c r="BD306" i="100"/>
  <c r="BE306" i="100"/>
  <c r="BJ182" i="100"/>
  <c r="AC276" i="100"/>
  <c r="AC293" i="100" s="1"/>
  <c r="AC288" i="100"/>
  <c r="AC305" i="100" s="1"/>
  <c r="BM181" i="100"/>
  <c r="BM185" i="100" s="1"/>
  <c r="BJ288" i="100"/>
  <c r="BJ305" i="100" s="1"/>
  <c r="BM279" i="100"/>
  <c r="BM296" i="100" s="1"/>
  <c r="AC183" i="100"/>
  <c r="AC280" i="100" s="1"/>
  <c r="AS282" i="100"/>
  <c r="AS279" i="100"/>
  <c r="AS281" i="100"/>
  <c r="AS280" i="100"/>
  <c r="BD282" i="100"/>
  <c r="BD281" i="100"/>
  <c r="BD279" i="100"/>
  <c r="BD280" i="100"/>
  <c r="AJ185" i="100"/>
  <c r="X182" i="100"/>
  <c r="AY306" i="100"/>
  <c r="AY294" i="100" s="1"/>
  <c r="AY542" i="100" s="1"/>
  <c r="X285" i="100"/>
  <c r="X302" i="100" s="1"/>
  <c r="X506" i="100" s="1"/>
  <c r="X287" i="100"/>
  <c r="X304" i="100" s="1"/>
  <c r="X334" i="100" s="1"/>
  <c r="X352" i="100" s="1"/>
  <c r="BD277" i="100"/>
  <c r="AG281" i="100"/>
  <c r="BE276" i="100"/>
  <c r="BE293" i="100" s="1"/>
  <c r="AU296" i="100"/>
  <c r="AU539" i="100" s="1"/>
  <c r="AO280" i="100"/>
  <c r="AC301" i="100"/>
  <c r="AC505" i="100" s="1"/>
  <c r="AA184" i="100"/>
  <c r="AA285" i="100" s="1"/>
  <c r="AA306" i="100"/>
  <c r="AA294" i="100" s="1"/>
  <c r="AA542" i="100" s="1"/>
  <c r="BL288" i="100"/>
  <c r="BL305" i="100" s="1"/>
  <c r="AB294" i="100"/>
  <c r="AB542" i="100" s="1"/>
  <c r="AV299" i="100"/>
  <c r="AV329" i="100" s="1"/>
  <c r="BH277" i="100"/>
  <c r="X185" i="100"/>
  <c r="AP184" i="100"/>
  <c r="AP183" i="100"/>
  <c r="AQ277" i="100"/>
  <c r="AQ294" i="100" s="1"/>
  <c r="AQ542" i="100" s="1"/>
  <c r="AQ181" i="100"/>
  <c r="AQ276" i="100"/>
  <c r="AQ293" i="100" s="1"/>
  <c r="AQ184" i="100"/>
  <c r="BE183" i="100"/>
  <c r="BE185" i="100" s="1"/>
  <c r="AD276" i="100"/>
  <c r="AD293" i="100" s="1"/>
  <c r="AD184" i="100"/>
  <c r="AD182" i="100" s="1"/>
  <c r="BD299" i="100"/>
  <c r="BD536" i="100" s="1"/>
  <c r="AY276" i="100"/>
  <c r="AY181" i="100"/>
  <c r="BD182" i="100"/>
  <c r="BH183" i="100"/>
  <c r="BH280" i="100" s="1"/>
  <c r="AG185" i="100"/>
  <c r="BD276" i="100"/>
  <c r="BD181" i="100"/>
  <c r="BD185" i="100" s="1"/>
  <c r="AG182" i="100"/>
  <c r="BE277" i="100"/>
  <c r="BE294" i="100" s="1"/>
  <c r="BE542" i="100" s="1"/>
  <c r="BI185" i="100"/>
  <c r="AG287" i="100"/>
  <c r="AG304" i="100" s="1"/>
  <c r="AG358" i="100" s="1"/>
  <c r="AG364" i="100" s="1"/>
  <c r="AY184" i="100"/>
  <c r="AY185" i="100" s="1"/>
  <c r="AA183" i="100"/>
  <c r="AA279" i="100" s="1"/>
  <c r="BK294" i="100"/>
  <c r="BK542" i="100" s="1"/>
  <c r="AM506" i="100"/>
  <c r="AM333" i="100"/>
  <c r="AD281" i="100"/>
  <c r="AD279" i="100"/>
  <c r="AD296" i="100" s="1"/>
  <c r="AD280" i="100"/>
  <c r="AD282" i="100"/>
  <c r="AD299" i="100" s="1"/>
  <c r="Z306" i="100"/>
  <c r="Z276" i="100"/>
  <c r="Z181" i="100"/>
  <c r="Z277" i="100"/>
  <c r="Z184" i="100"/>
  <c r="AH280" i="100"/>
  <c r="AH279" i="100"/>
  <c r="AH281" i="100"/>
  <c r="AH282" i="100"/>
  <c r="AE306" i="100"/>
  <c r="AE276" i="100"/>
  <c r="AE181" i="100"/>
  <c r="AE184" i="100"/>
  <c r="AE183" i="100"/>
  <c r="AE277" i="100"/>
  <c r="AV285" i="100"/>
  <c r="AV302" i="100" s="1"/>
  <c r="AV288" i="100"/>
  <c r="AV305" i="100" s="1"/>
  <c r="AV284" i="100"/>
  <c r="AV301" i="100" s="1"/>
  <c r="AV286" i="100"/>
  <c r="AV287" i="100"/>
  <c r="AV304" i="100" s="1"/>
  <c r="BI293" i="100"/>
  <c r="BK280" i="100"/>
  <c r="BK281" i="100"/>
  <c r="BK282" i="100"/>
  <c r="BK299" i="100" s="1"/>
  <c r="BK182" i="100"/>
  <c r="BK279" i="100"/>
  <c r="BK296" i="100" s="1"/>
  <c r="AF302" i="100"/>
  <c r="AL279" i="100"/>
  <c r="AL281" i="100"/>
  <c r="AL282" i="100"/>
  <c r="AL280" i="100"/>
  <c r="BL338" i="100"/>
  <c r="BL505" i="100"/>
  <c r="BG280" i="100"/>
  <c r="BG182" i="100"/>
  <c r="BG279" i="100"/>
  <c r="BG296" i="100" s="1"/>
  <c r="BG281" i="100"/>
  <c r="BG282" i="100"/>
  <c r="BG299" i="100" s="1"/>
  <c r="BC306" i="100"/>
  <c r="BC181" i="100"/>
  <c r="BC183" i="100"/>
  <c r="BC184" i="100"/>
  <c r="BC276" i="100"/>
  <c r="BC277" i="100"/>
  <c r="AM280" i="100"/>
  <c r="AM182" i="100"/>
  <c r="AM279" i="100"/>
  <c r="AM296" i="100" s="1"/>
  <c r="AM282" i="100"/>
  <c r="AM299" i="100" s="1"/>
  <c r="AM281" i="100"/>
  <c r="BN306" i="100"/>
  <c r="BN181" i="100"/>
  <c r="BN184" i="100"/>
  <c r="BN183" i="100"/>
  <c r="BN276" i="100"/>
  <c r="BN277" i="100"/>
  <c r="AK276" i="100"/>
  <c r="AK181" i="100"/>
  <c r="AK306" i="100"/>
  <c r="AK277" i="100"/>
  <c r="AK184" i="100"/>
  <c r="AR185" i="100"/>
  <c r="AG299" i="100"/>
  <c r="Z183" i="100"/>
  <c r="BE286" i="100"/>
  <c r="BE288" i="100"/>
  <c r="BE305" i="100" s="1"/>
  <c r="BE285" i="100"/>
  <c r="BE284" i="100"/>
  <c r="BE301" i="100" s="1"/>
  <c r="BE287" i="100"/>
  <c r="BG185" i="100"/>
  <c r="AJ280" i="100"/>
  <c r="AJ182" i="100"/>
  <c r="AJ279" i="100"/>
  <c r="AJ296" i="100" s="1"/>
  <c r="AJ282" i="100"/>
  <c r="AJ299" i="100" s="1"/>
  <c r="AJ281" i="100"/>
  <c r="AN276" i="100"/>
  <c r="AN306" i="100"/>
  <c r="AN181" i="100"/>
  <c r="AN184" i="100"/>
  <c r="AN277" i="100"/>
  <c r="AN183" i="100"/>
  <c r="AJ293" i="100"/>
  <c r="AX306" i="100"/>
  <c r="AX276" i="100"/>
  <c r="AX277" i="100"/>
  <c r="AX184" i="100"/>
  <c r="AX183" i="100"/>
  <c r="AX181" i="100"/>
  <c r="BJ293" i="100"/>
  <c r="AK183" i="100"/>
  <c r="AR288" i="100"/>
  <c r="AR305" i="100" s="1"/>
  <c r="AR287" i="100"/>
  <c r="AR304" i="100" s="1"/>
  <c r="AR286" i="100"/>
  <c r="AR284" i="100"/>
  <c r="AR301" i="100" s="1"/>
  <c r="AR285" i="100"/>
  <c r="AR302" i="100" s="1"/>
  <c r="BI281" i="100"/>
  <c r="BI280" i="100"/>
  <c r="BI182" i="100"/>
  <c r="BI279" i="100"/>
  <c r="BI296" i="100" s="1"/>
  <c r="BI282" i="100"/>
  <c r="BI299" i="100" s="1"/>
  <c r="BA306" i="100"/>
  <c r="BA276" i="100"/>
  <c r="BA184" i="100"/>
  <c r="BA181" i="100"/>
  <c r="BA277" i="100"/>
  <c r="BA294" i="100" s="1"/>
  <c r="BA542" i="100" s="1"/>
  <c r="BA183" i="100"/>
  <c r="AF185" i="100"/>
  <c r="BE182" i="100"/>
  <c r="AM185" i="100"/>
  <c r="AU284" i="100"/>
  <c r="AU301" i="100" s="1"/>
  <c r="AU288" i="100"/>
  <c r="AU305" i="100" s="1"/>
  <c r="AU286" i="100"/>
  <c r="AU285" i="100"/>
  <c r="AU302" i="100" s="1"/>
  <c r="AU287" i="100"/>
  <c r="AU304" i="100" s="1"/>
  <c r="BL293" i="100"/>
  <c r="BG287" i="100"/>
  <c r="BG304" i="100" s="1"/>
  <c r="AG302" i="100"/>
  <c r="AY280" i="100"/>
  <c r="AY281" i="100"/>
  <c r="AY279" i="100"/>
  <c r="AY282" i="100"/>
  <c r="AI306" i="100"/>
  <c r="AI276" i="100"/>
  <c r="AI181" i="100"/>
  <c r="AI277" i="100"/>
  <c r="AI184" i="100"/>
  <c r="BB185" i="100"/>
  <c r="AT306" i="100"/>
  <c r="AT276" i="100"/>
  <c r="AT184" i="100"/>
  <c r="AT181" i="100"/>
  <c r="AT277" i="100"/>
  <c r="AT294" i="100" s="1"/>
  <c r="AT542" i="100" s="1"/>
  <c r="AF287" i="100"/>
  <c r="AF304" i="100" s="1"/>
  <c r="AM301" i="100"/>
  <c r="AA293" i="100"/>
  <c r="Y306" i="100"/>
  <c r="Y181" i="100"/>
  <c r="Y184" i="100"/>
  <c r="Y276" i="100"/>
  <c r="Y277" i="100"/>
  <c r="Y294" i="100" s="1"/>
  <c r="Y542" i="100" s="1"/>
  <c r="AB285" i="100"/>
  <c r="AB302" i="100" s="1"/>
  <c r="AB288" i="100"/>
  <c r="AB305" i="100" s="1"/>
  <c r="AB284" i="100"/>
  <c r="AB301" i="100" s="1"/>
  <c r="AB287" i="100"/>
  <c r="AB304" i="100" s="1"/>
  <c r="AB286" i="100"/>
  <c r="AV185" i="100"/>
  <c r="BH286" i="100"/>
  <c r="BH284" i="100"/>
  <c r="BH301" i="100" s="1"/>
  <c r="BH285" i="100"/>
  <c r="BH302" i="100" s="1"/>
  <c r="BH287" i="100"/>
  <c r="BH304" i="100" s="1"/>
  <c r="BH288" i="100"/>
  <c r="BH305" i="100" s="1"/>
  <c r="AO285" i="100"/>
  <c r="AO288" i="100"/>
  <c r="AO284" i="100"/>
  <c r="AO287" i="100"/>
  <c r="AO286" i="100"/>
  <c r="AZ181" i="100"/>
  <c r="AZ184" i="100"/>
  <c r="AZ276" i="100"/>
  <c r="AZ306" i="100"/>
  <c r="AZ277" i="100"/>
  <c r="BB293" i="100"/>
  <c r="BM293" i="100"/>
  <c r="AV182" i="100"/>
  <c r="BK285" i="100"/>
  <c r="BK302" i="100" s="1"/>
  <c r="BK287" i="100"/>
  <c r="BK304" i="100" s="1"/>
  <c r="BK288" i="100"/>
  <c r="BK305" i="100" s="1"/>
  <c r="BK286" i="100"/>
  <c r="BK284" i="100"/>
  <c r="BK301" i="100" s="1"/>
  <c r="BB182" i="100"/>
  <c r="AW181" i="100"/>
  <c r="AW306" i="100"/>
  <c r="AW277" i="100"/>
  <c r="AW276" i="100"/>
  <c r="AW184" i="100"/>
  <c r="BL281" i="100"/>
  <c r="BL182" i="100"/>
  <c r="BL279" i="100"/>
  <c r="BL296" i="100" s="1"/>
  <c r="BL280" i="100"/>
  <c r="BL282" i="100"/>
  <c r="BL299" i="100" s="1"/>
  <c r="BD285" i="100"/>
  <c r="BD284" i="100"/>
  <c r="BD286" i="100"/>
  <c r="BD287" i="100"/>
  <c r="BD304" i="100" s="1"/>
  <c r="BD288" i="100"/>
  <c r="AH181" i="100"/>
  <c r="AH306" i="100"/>
  <c r="AH277" i="100"/>
  <c r="AH276" i="100"/>
  <c r="AH184" i="100"/>
  <c r="AR280" i="100"/>
  <c r="AR281" i="100"/>
  <c r="AR182" i="100"/>
  <c r="AR279" i="100"/>
  <c r="AR296" i="100" s="1"/>
  <c r="AR282" i="100"/>
  <c r="AR299" i="100" s="1"/>
  <c r="AF182" i="100"/>
  <c r="AF280" i="100"/>
  <c r="AF282" i="100"/>
  <c r="AF299" i="100" s="1"/>
  <c r="AF281" i="100"/>
  <c r="AF279" i="100"/>
  <c r="AF296" i="100" s="1"/>
  <c r="AR293" i="100"/>
  <c r="AW183" i="100"/>
  <c r="BG293" i="100"/>
  <c r="X305" i="100"/>
  <c r="BG288" i="100"/>
  <c r="BG305" i="100" s="1"/>
  <c r="AG288" i="100"/>
  <c r="AG305" i="100" s="1"/>
  <c r="AF288" i="100"/>
  <c r="AF305" i="100" s="1"/>
  <c r="AM304" i="100"/>
  <c r="Y183" i="100"/>
  <c r="AB185" i="100"/>
  <c r="BH293" i="100"/>
  <c r="BK293" i="100"/>
  <c r="AL181" i="100"/>
  <c r="AL306" i="100"/>
  <c r="AL184" i="100"/>
  <c r="AL182" i="100" s="1"/>
  <c r="AL276" i="100"/>
  <c r="AL277" i="100"/>
  <c r="AT183" i="100"/>
  <c r="AJ333" i="100"/>
  <c r="AJ506" i="100"/>
  <c r="BF306" i="100"/>
  <c r="BF276" i="100"/>
  <c r="BF277" i="100"/>
  <c r="BF181" i="100"/>
  <c r="BF184" i="100"/>
  <c r="BF183" i="100"/>
  <c r="AG293" i="100"/>
  <c r="AV293" i="100"/>
  <c r="AJ338" i="100"/>
  <c r="AJ505" i="100"/>
  <c r="AM293" i="100"/>
  <c r="BJ301" i="100"/>
  <c r="BL185" i="100"/>
  <c r="AP294" i="100"/>
  <c r="AP542" i="100" s="1"/>
  <c r="BL294" i="100"/>
  <c r="BL542" i="100" s="1"/>
  <c r="BI286" i="100"/>
  <c r="BI288" i="100"/>
  <c r="BI305" i="100" s="1"/>
  <c r="BI287" i="100"/>
  <c r="BI304" i="100" s="1"/>
  <c r="BI285" i="100"/>
  <c r="BI302" i="100" s="1"/>
  <c r="BI284" i="100"/>
  <c r="BI301" i="100" s="1"/>
  <c r="BG338" i="100"/>
  <c r="BG505" i="100"/>
  <c r="AG301" i="100"/>
  <c r="AI183" i="100"/>
  <c r="BB285" i="100"/>
  <c r="BB302" i="100" s="1"/>
  <c r="AB182" i="100"/>
  <c r="AB279" i="100"/>
  <c r="AB296" i="100" s="1"/>
  <c r="AB280" i="100"/>
  <c r="AB281" i="100"/>
  <c r="AB282" i="100"/>
  <c r="AB299" i="100" s="1"/>
  <c r="BM285" i="100"/>
  <c r="BM302" i="100" s="1"/>
  <c r="BM286" i="100"/>
  <c r="BM284" i="100"/>
  <c r="BM301" i="100" s="1"/>
  <c r="BM287" i="100"/>
  <c r="BM304" i="100" s="1"/>
  <c r="BM288" i="100"/>
  <c r="BM305" i="100" s="1"/>
  <c r="AF301" i="100"/>
  <c r="AM305" i="100"/>
  <c r="BL302" i="100"/>
  <c r="AB293" i="100"/>
  <c r="BH294" i="100"/>
  <c r="BH542" i="100" s="1"/>
  <c r="AZ183" i="100"/>
  <c r="BM182" i="100"/>
  <c r="AC338" i="100" l="1"/>
  <c r="AS287" i="100"/>
  <c r="AC185" i="100"/>
  <c r="AS288" i="100"/>
  <c r="BC294" i="100"/>
  <c r="BC542" i="100" s="1"/>
  <c r="AS286" i="100"/>
  <c r="AO304" i="100"/>
  <c r="AO358" i="100" s="1"/>
  <c r="AO364" i="100" s="1"/>
  <c r="AJ335" i="100"/>
  <c r="AJ500" i="100"/>
  <c r="AJ501" i="100"/>
  <c r="AS182" i="100"/>
  <c r="AY284" i="100"/>
  <c r="AS285" i="100"/>
  <c r="AV337" i="100"/>
  <c r="AG334" i="100"/>
  <c r="AG352" i="100" s="1"/>
  <c r="AG354" i="100" s="1"/>
  <c r="AQ279" i="100"/>
  <c r="AA302" i="100"/>
  <c r="AA506" i="100" s="1"/>
  <c r="X281" i="100"/>
  <c r="X289" i="100" s="1"/>
  <c r="BH182" i="100"/>
  <c r="AS284" i="100"/>
  <c r="AS301" i="100" s="1"/>
  <c r="AS338" i="100" s="1"/>
  <c r="AO302" i="100"/>
  <c r="AO333" i="100" s="1"/>
  <c r="AQ282" i="100"/>
  <c r="AQ299" i="100" s="1"/>
  <c r="AQ536" i="100" s="1"/>
  <c r="AA296" i="100"/>
  <c r="AA539" i="100" s="1"/>
  <c r="BG506" i="100"/>
  <c r="BJ289" i="100"/>
  <c r="AS299" i="100"/>
  <c r="AS536" i="100" s="1"/>
  <c r="X358" i="100"/>
  <c r="X364" i="100" s="1"/>
  <c r="X365" i="100" s="1"/>
  <c r="X514" i="100" s="1"/>
  <c r="AA288" i="100"/>
  <c r="AA305" i="100" s="1"/>
  <c r="AA501" i="100" s="1"/>
  <c r="BB288" i="100"/>
  <c r="BB305" i="100" s="1"/>
  <c r="BB335" i="100" s="1"/>
  <c r="AS305" i="100"/>
  <c r="AS501" i="100" s="1"/>
  <c r="BB279" i="100"/>
  <c r="BB296" i="100" s="1"/>
  <c r="BB539" i="100" s="1"/>
  <c r="BD293" i="100"/>
  <c r="AC182" i="100"/>
  <c r="BB287" i="100"/>
  <c r="BB304" i="100" s="1"/>
  <c r="BB334" i="100" s="1"/>
  <c r="BB352" i="100" s="1"/>
  <c r="AY286" i="100"/>
  <c r="AS304" i="100"/>
  <c r="AS334" i="100" s="1"/>
  <c r="AS352" i="100" s="1"/>
  <c r="BD301" i="100"/>
  <c r="BD338" i="100" s="1"/>
  <c r="BB282" i="100"/>
  <c r="BB299" i="100" s="1"/>
  <c r="BB329" i="100" s="1"/>
  <c r="BB281" i="100"/>
  <c r="AO301" i="100"/>
  <c r="AO338" i="100" s="1"/>
  <c r="AS293" i="100"/>
  <c r="AQ280" i="100"/>
  <c r="BD329" i="100"/>
  <c r="BD435" i="100" s="1"/>
  <c r="AC279" i="100"/>
  <c r="AC296" i="100" s="1"/>
  <c r="AS296" i="100"/>
  <c r="AY301" i="100"/>
  <c r="AY505" i="100" s="1"/>
  <c r="BD294" i="100"/>
  <c r="BD542" i="100" s="1"/>
  <c r="BD296" i="100"/>
  <c r="BD337" i="100" s="1"/>
  <c r="AS294" i="100"/>
  <c r="AS542" i="100" s="1"/>
  <c r="BB284" i="100"/>
  <c r="BB301" i="100" s="1"/>
  <c r="BB505" i="100" s="1"/>
  <c r="AS302" i="100"/>
  <c r="AS506" i="100" s="1"/>
  <c r="BD305" i="100"/>
  <c r="BD501" i="100" s="1"/>
  <c r="BD302" i="100"/>
  <c r="BD333" i="100" s="1"/>
  <c r="AW294" i="100"/>
  <c r="AW542" i="100" s="1"/>
  <c r="AZ294" i="100"/>
  <c r="AZ542" i="100" s="1"/>
  <c r="AO305" i="100"/>
  <c r="AO501" i="100" s="1"/>
  <c r="BM539" i="100"/>
  <c r="BM337" i="100"/>
  <c r="AO185" i="100"/>
  <c r="AY287" i="100"/>
  <c r="AY304" i="100" s="1"/>
  <c r="AY358" i="100" s="1"/>
  <c r="AY364" i="100" s="1"/>
  <c r="BH185" i="100"/>
  <c r="AA280" i="100"/>
  <c r="AY296" i="100"/>
  <c r="AY539" i="100" s="1"/>
  <c r="BE302" i="100"/>
  <c r="BE506" i="100" s="1"/>
  <c r="AO282" i="100"/>
  <c r="AO299" i="100" s="1"/>
  <c r="AO279" i="100"/>
  <c r="AO296" i="100" s="1"/>
  <c r="AU289" i="100"/>
  <c r="BH282" i="100"/>
  <c r="BH299" i="100" s="1"/>
  <c r="BH329" i="100" s="1"/>
  <c r="AY285" i="100"/>
  <c r="AY302" i="100" s="1"/>
  <c r="AY506" i="100" s="1"/>
  <c r="AY182" i="100"/>
  <c r="BE304" i="100"/>
  <c r="BE358" i="100" s="1"/>
  <c r="BE364" i="100" s="1"/>
  <c r="AO182" i="100"/>
  <c r="AC282" i="100"/>
  <c r="AC299" i="100" s="1"/>
  <c r="AC536" i="100" s="1"/>
  <c r="AC281" i="100"/>
  <c r="AQ287" i="100"/>
  <c r="AQ304" i="100" s="1"/>
  <c r="AQ334" i="100" s="1"/>
  <c r="AQ352" i="100" s="1"/>
  <c r="AQ288" i="100"/>
  <c r="AQ305" i="100" s="1"/>
  <c r="AQ500" i="100" s="1"/>
  <c r="AQ286" i="100"/>
  <c r="AQ284" i="100"/>
  <c r="AQ301" i="100" s="1"/>
  <c r="AQ505" i="100" s="1"/>
  <c r="AQ285" i="100"/>
  <c r="AQ302" i="100" s="1"/>
  <c r="AQ333" i="100" s="1"/>
  <c r="AQ169" i="100" s="1"/>
  <c r="AP281" i="100"/>
  <c r="AP282" i="100"/>
  <c r="AP299" i="100" s="1"/>
  <c r="AP182" i="100"/>
  <c r="AP280" i="100"/>
  <c r="AP279" i="100"/>
  <c r="AA287" i="100"/>
  <c r="AA304" i="100" s="1"/>
  <c r="AA358" i="100" s="1"/>
  <c r="AA364" i="100" s="1"/>
  <c r="BH281" i="100"/>
  <c r="AM307" i="100"/>
  <c r="AV307" i="100"/>
  <c r="BG307" i="100"/>
  <c r="AA182" i="100"/>
  <c r="BJ307" i="100"/>
  <c r="AN294" i="100"/>
  <c r="AN542" i="100" s="1"/>
  <c r="AK185" i="100"/>
  <c r="AS329" i="100"/>
  <c r="AS435" i="100" s="1"/>
  <c r="AA185" i="100"/>
  <c r="AD285" i="100"/>
  <c r="AD302" i="100" s="1"/>
  <c r="AD506" i="100" s="1"/>
  <c r="AD286" i="100"/>
  <c r="AD284" i="100"/>
  <c r="AD301" i="100" s="1"/>
  <c r="AD338" i="100" s="1"/>
  <c r="AD288" i="100"/>
  <c r="AD305" i="100" s="1"/>
  <c r="AD500" i="100" s="1"/>
  <c r="AD287" i="100"/>
  <c r="AD304" i="100" s="1"/>
  <c r="AD334" i="100" s="1"/>
  <c r="AD352" i="100" s="1"/>
  <c r="AP284" i="100"/>
  <c r="AP301" i="100" s="1"/>
  <c r="AP286" i="100"/>
  <c r="AP285" i="100"/>
  <c r="AP302" i="100" s="1"/>
  <c r="AP506" i="100" s="1"/>
  <c r="AP287" i="100"/>
  <c r="AP304" i="100" s="1"/>
  <c r="AP334" i="100" s="1"/>
  <c r="AP352" i="100" s="1"/>
  <c r="AP288" i="100"/>
  <c r="AP305" i="100" s="1"/>
  <c r="AP335" i="100" s="1"/>
  <c r="AA284" i="100"/>
  <c r="AA301" i="100" s="1"/>
  <c r="AA338" i="100" s="1"/>
  <c r="AA286" i="100"/>
  <c r="BH279" i="100"/>
  <c r="BH296" i="100" s="1"/>
  <c r="BH539" i="100" s="1"/>
  <c r="AL294" i="100"/>
  <c r="AL542" i="100" s="1"/>
  <c r="AL185" i="100"/>
  <c r="AV536" i="100"/>
  <c r="X333" i="100"/>
  <c r="X169" i="100" s="1"/>
  <c r="AD185" i="100"/>
  <c r="AU337" i="100"/>
  <c r="AA282" i="100"/>
  <c r="AA299" i="100" s="1"/>
  <c r="AA536" i="100" s="1"/>
  <c r="AA281" i="100"/>
  <c r="AQ185" i="100"/>
  <c r="AE185" i="100"/>
  <c r="AP185" i="100"/>
  <c r="AY293" i="100"/>
  <c r="AB289" i="100"/>
  <c r="AY288" i="100"/>
  <c r="AY305" i="100" s="1"/>
  <c r="AY335" i="100" s="1"/>
  <c r="Y185" i="100"/>
  <c r="AY299" i="100"/>
  <c r="AY329" i="100" s="1"/>
  <c r="AN185" i="100"/>
  <c r="AK294" i="100"/>
  <c r="AK542" i="100" s="1"/>
  <c r="BN294" i="100"/>
  <c r="BN542" i="100" s="1"/>
  <c r="BN185" i="100"/>
  <c r="BG289" i="100"/>
  <c r="AE294" i="100"/>
  <c r="AE542" i="100" s="1"/>
  <c r="AQ182" i="100"/>
  <c r="BE282" i="100"/>
  <c r="BE299" i="100" s="1"/>
  <c r="BE280" i="100"/>
  <c r="BE279" i="100"/>
  <c r="BE281" i="100"/>
  <c r="AC358" i="100"/>
  <c r="AC364" i="100" s="1"/>
  <c r="AC334" i="100"/>
  <c r="AC352" i="100" s="1"/>
  <c r="BB338" i="100"/>
  <c r="X337" i="100"/>
  <c r="X539" i="100"/>
  <c r="X307" i="100"/>
  <c r="AG338" i="100"/>
  <c r="AG505" i="100"/>
  <c r="BI335" i="100"/>
  <c r="BI501" i="100"/>
  <c r="BI500" i="100"/>
  <c r="AM358" i="100"/>
  <c r="AM364" i="100" s="1"/>
  <c r="AM334" i="100"/>
  <c r="AM352" i="100" s="1"/>
  <c r="AF539" i="100"/>
  <c r="AF337" i="100"/>
  <c r="AR539" i="100"/>
  <c r="AR337" i="100"/>
  <c r="AI287" i="100"/>
  <c r="AI304" i="100" s="1"/>
  <c r="AI284" i="100"/>
  <c r="AI301" i="100" s="1"/>
  <c r="AI285" i="100"/>
  <c r="AI302" i="100" s="1"/>
  <c r="AI288" i="100"/>
  <c r="AI305" i="100" s="1"/>
  <c r="AI286" i="100"/>
  <c r="AX281" i="100"/>
  <c r="AX182" i="100"/>
  <c r="AX280" i="100"/>
  <c r="AX279" i="100"/>
  <c r="AX296" i="100" s="1"/>
  <c r="AX282" i="100"/>
  <c r="AX299" i="100" s="1"/>
  <c r="AJ329" i="100"/>
  <c r="AJ536" i="100"/>
  <c r="BI338" i="100"/>
  <c r="BI505" i="100"/>
  <c r="AA335" i="100"/>
  <c r="AF338" i="100"/>
  <c r="AF505" i="100"/>
  <c r="AI280" i="100"/>
  <c r="AI281" i="100"/>
  <c r="AI279" i="100"/>
  <c r="AI296" i="100" s="1"/>
  <c r="AI282" i="100"/>
  <c r="AI299" i="100" s="1"/>
  <c r="AI182" i="100"/>
  <c r="X536" i="100"/>
  <c r="X329" i="100"/>
  <c r="BJ505" i="100"/>
  <c r="BJ338" i="100"/>
  <c r="AF289" i="100"/>
  <c r="AG307" i="100"/>
  <c r="AL286" i="100"/>
  <c r="AL284" i="100"/>
  <c r="AL301" i="100" s="1"/>
  <c r="AL285" i="100"/>
  <c r="AL302" i="100" s="1"/>
  <c r="AL288" i="100"/>
  <c r="AL305" i="100" s="1"/>
  <c r="AL287" i="100"/>
  <c r="AL304" i="100" s="1"/>
  <c r="AZ280" i="100"/>
  <c r="AZ281" i="100"/>
  <c r="AZ279" i="100"/>
  <c r="AZ296" i="100" s="1"/>
  <c r="AZ182" i="100"/>
  <c r="AZ282" i="100"/>
  <c r="AZ299" i="100" s="1"/>
  <c r="X354" i="100"/>
  <c r="X353" i="100"/>
  <c r="BL333" i="100"/>
  <c r="BL506" i="100"/>
  <c r="BM335" i="100"/>
  <c r="BM500" i="100"/>
  <c r="BM501" i="100"/>
  <c r="BM333" i="100"/>
  <c r="BM506" i="100"/>
  <c r="AB536" i="100"/>
  <c r="AB329" i="100"/>
  <c r="BI334" i="100"/>
  <c r="BI352" i="100" s="1"/>
  <c r="BI358" i="100"/>
  <c r="BI364" i="100" s="1"/>
  <c r="AU307" i="100"/>
  <c r="AY338" i="100"/>
  <c r="AM289" i="100"/>
  <c r="AG289" i="100"/>
  <c r="BF294" i="100"/>
  <c r="BF542" i="100" s="1"/>
  <c r="BJ335" i="100"/>
  <c r="BJ501" i="100"/>
  <c r="BJ500" i="100"/>
  <c r="AV435" i="100"/>
  <c r="Y281" i="100"/>
  <c r="Y280" i="100"/>
  <c r="Y182" i="100"/>
  <c r="Y279" i="100"/>
  <c r="Y282" i="100"/>
  <c r="BG335" i="100"/>
  <c r="BG501" i="100"/>
  <c r="BG500" i="100"/>
  <c r="AR289" i="100"/>
  <c r="AR329" i="100"/>
  <c r="AR536" i="100"/>
  <c r="AS505" i="100"/>
  <c r="AH294" i="100"/>
  <c r="AH542" i="100" s="1"/>
  <c r="BD334" i="100"/>
  <c r="BD352" i="100" s="1"/>
  <c r="BD358" i="100"/>
  <c r="BD364" i="100" s="1"/>
  <c r="BL329" i="100"/>
  <c r="BL536" i="100"/>
  <c r="BK334" i="100"/>
  <c r="BK352" i="100" s="1"/>
  <c r="BK358" i="100"/>
  <c r="BK364" i="100" s="1"/>
  <c r="BM289" i="100"/>
  <c r="AZ293" i="100"/>
  <c r="AO334" i="100"/>
  <c r="AO352" i="100" s="1"/>
  <c r="BJ358" i="100"/>
  <c r="BJ364" i="100" s="1"/>
  <c r="BJ334" i="100"/>
  <c r="BJ352" i="100" s="1"/>
  <c r="BH506" i="100"/>
  <c r="BH333" i="100"/>
  <c r="AB333" i="100"/>
  <c r="AB506" i="100"/>
  <c r="Y284" i="100"/>
  <c r="Y287" i="100"/>
  <c r="Y286" i="100"/>
  <c r="Y288" i="100"/>
  <c r="Y285" i="100"/>
  <c r="AT293" i="100"/>
  <c r="AI293" i="100"/>
  <c r="AG506" i="100"/>
  <c r="AG333" i="100"/>
  <c r="AC329" i="100"/>
  <c r="AU358" i="100"/>
  <c r="AU364" i="100" s="1"/>
  <c r="AU334" i="100"/>
  <c r="AU352" i="100" s="1"/>
  <c r="AU338" i="100"/>
  <c r="AU505" i="100"/>
  <c r="BJ329" i="100"/>
  <c r="BJ536" i="100"/>
  <c r="BA185" i="100"/>
  <c r="BJ337" i="100"/>
  <c r="BJ539" i="100"/>
  <c r="AR338" i="100"/>
  <c r="AR505" i="100"/>
  <c r="AK281" i="100"/>
  <c r="AK280" i="100"/>
  <c r="AK182" i="100"/>
  <c r="AK279" i="100"/>
  <c r="AK296" i="100" s="1"/>
  <c r="AK282" i="100"/>
  <c r="AK299" i="100" s="1"/>
  <c r="AX185" i="100"/>
  <c r="AX293" i="100"/>
  <c r="BD289" i="100"/>
  <c r="AN286" i="100"/>
  <c r="AN284" i="100"/>
  <c r="AN301" i="100" s="1"/>
  <c r="AN288" i="100"/>
  <c r="AN305" i="100" s="1"/>
  <c r="AN285" i="100"/>
  <c r="AN302" i="100" s="1"/>
  <c r="AN287" i="100"/>
  <c r="AN304" i="100" s="1"/>
  <c r="Z182" i="100"/>
  <c r="Z281" i="100"/>
  <c r="Z280" i="100"/>
  <c r="Z279" i="100"/>
  <c r="Z296" i="100" s="1"/>
  <c r="Z282" i="100"/>
  <c r="Z299" i="100" s="1"/>
  <c r="AK284" i="100"/>
  <c r="AK301" i="100" s="1"/>
  <c r="AK285" i="100"/>
  <c r="AK302" i="100" s="1"/>
  <c r="AK287" i="100"/>
  <c r="AK304" i="100" s="1"/>
  <c r="AK288" i="100"/>
  <c r="AK305" i="100" s="1"/>
  <c r="AK286" i="100"/>
  <c r="AK293" i="100"/>
  <c r="BN286" i="100"/>
  <c r="BN284" i="100"/>
  <c r="BN301" i="100" s="1"/>
  <c r="BN285" i="100"/>
  <c r="BN302" i="100" s="1"/>
  <c r="BN287" i="100"/>
  <c r="BN304" i="100" s="1"/>
  <c r="BN288" i="100"/>
  <c r="BN305" i="100" s="1"/>
  <c r="AM329" i="100"/>
  <c r="AM536" i="100"/>
  <c r="BC286" i="100"/>
  <c r="BC288" i="100"/>
  <c r="BC305" i="100" s="1"/>
  <c r="BC287" i="100"/>
  <c r="BC304" i="100" s="1"/>
  <c r="BC284" i="100"/>
  <c r="BC301" i="100" s="1"/>
  <c r="BC285" i="100"/>
  <c r="BC302" i="100" s="1"/>
  <c r="BG329" i="100"/>
  <c r="BG536" i="100"/>
  <c r="AL296" i="100"/>
  <c r="AF333" i="100"/>
  <c r="AF506" i="100"/>
  <c r="BI289" i="100"/>
  <c r="AV335" i="100"/>
  <c r="AV500" i="100"/>
  <c r="AV501" i="100"/>
  <c r="AE284" i="100"/>
  <c r="AE301" i="100" s="1"/>
  <c r="AE285" i="100"/>
  <c r="AE302" i="100" s="1"/>
  <c r="AE287" i="100"/>
  <c r="AE304" i="100" s="1"/>
  <c r="AE286" i="100"/>
  <c r="AE288" i="100"/>
  <c r="AE305" i="100" s="1"/>
  <c r="AH299" i="100"/>
  <c r="Z293" i="100"/>
  <c r="AD536" i="100"/>
  <c r="AD329" i="100"/>
  <c r="AF307" i="100"/>
  <c r="BM334" i="100"/>
  <c r="BM352" i="100" s="1"/>
  <c r="BM358" i="100"/>
  <c r="BM364" i="100" s="1"/>
  <c r="BF281" i="100"/>
  <c r="BF280" i="100"/>
  <c r="BF279" i="100"/>
  <c r="BF296" i="100" s="1"/>
  <c r="BF182" i="100"/>
  <c r="BF282" i="100"/>
  <c r="BF299" i="100" s="1"/>
  <c r="BF293" i="100"/>
  <c r="AC335" i="100"/>
  <c r="AC500" i="100"/>
  <c r="AC501" i="100"/>
  <c r="AS335" i="100"/>
  <c r="AW286" i="100"/>
  <c r="AW285" i="100"/>
  <c r="AW302" i="100" s="1"/>
  <c r="AW284" i="100"/>
  <c r="AW301" i="100" s="1"/>
  <c r="AW287" i="100"/>
  <c r="AW304" i="100" s="1"/>
  <c r="AW288" i="100"/>
  <c r="AW305" i="100" s="1"/>
  <c r="AW185" i="100"/>
  <c r="BK505" i="100"/>
  <c r="BK338" i="100"/>
  <c r="BK506" i="100"/>
  <c r="BK333" i="100"/>
  <c r="AZ286" i="100"/>
  <c r="AZ287" i="100"/>
  <c r="AZ304" i="100" s="1"/>
  <c r="AZ284" i="100"/>
  <c r="AZ301" i="100" s="1"/>
  <c r="AZ285" i="100"/>
  <c r="AZ302" i="100" s="1"/>
  <c r="AZ288" i="100"/>
  <c r="AZ305" i="100" s="1"/>
  <c r="AO505" i="100"/>
  <c r="BH338" i="100"/>
  <c r="BH505" i="100"/>
  <c r="BL335" i="100"/>
  <c r="BL501" i="100"/>
  <c r="BL500" i="100"/>
  <c r="AM337" i="100"/>
  <c r="AM539" i="100"/>
  <c r="Z284" i="100"/>
  <c r="Z301" i="100" s="1"/>
  <c r="Z286" i="100"/>
  <c r="Z288" i="100"/>
  <c r="Z305" i="100" s="1"/>
  <c r="Z287" i="100"/>
  <c r="Z304" i="100" s="1"/>
  <c r="Z285" i="100"/>
  <c r="Z302" i="100" s="1"/>
  <c r="AV289" i="100"/>
  <c r="BF288" i="100"/>
  <c r="BF305" i="100" s="1"/>
  <c r="BF285" i="100"/>
  <c r="BF302" i="100" s="1"/>
  <c r="BF287" i="100"/>
  <c r="BF304" i="100" s="1"/>
  <c r="BF284" i="100"/>
  <c r="BF301" i="100" s="1"/>
  <c r="BF286" i="100"/>
  <c r="AL293" i="100"/>
  <c r="BK307" i="100"/>
  <c r="AF501" i="100"/>
  <c r="AF335" i="100"/>
  <c r="AF500" i="100"/>
  <c r="AW281" i="100"/>
  <c r="AW182" i="100"/>
  <c r="AW280" i="100"/>
  <c r="AW279" i="100"/>
  <c r="AW296" i="100" s="1"/>
  <c r="AW282" i="100"/>
  <c r="AW299" i="100" s="1"/>
  <c r="X338" i="100"/>
  <c r="X505" i="100"/>
  <c r="AS358" i="100"/>
  <c r="AS364" i="100" s="1"/>
  <c r="AH284" i="100"/>
  <c r="AH301" i="100" s="1"/>
  <c r="AH285" i="100"/>
  <c r="AH302" i="100" s="1"/>
  <c r="AH288" i="100"/>
  <c r="AH305" i="100" s="1"/>
  <c r="AH286" i="100"/>
  <c r="AH287" i="100"/>
  <c r="AH304" i="100" s="1"/>
  <c r="AH185" i="100"/>
  <c r="BD505" i="100"/>
  <c r="BL539" i="100"/>
  <c r="BL337" i="100"/>
  <c r="AW293" i="100"/>
  <c r="AZ185" i="100"/>
  <c r="BH335" i="100"/>
  <c r="BH500" i="100"/>
  <c r="BH501" i="100"/>
  <c r="AB338" i="100"/>
  <c r="AB505" i="100"/>
  <c r="AM338" i="100"/>
  <c r="AM505" i="100"/>
  <c r="AT185" i="100"/>
  <c r="AI294" i="100"/>
  <c r="AI542" i="100" s="1"/>
  <c r="BL307" i="100"/>
  <c r="BA182" i="100"/>
  <c r="BA282" i="100"/>
  <c r="BA299" i="100" s="1"/>
  <c r="BA281" i="100"/>
  <c r="BA280" i="100"/>
  <c r="BA279" i="100"/>
  <c r="BA296" i="100" s="1"/>
  <c r="BA293" i="100"/>
  <c r="BI536" i="100"/>
  <c r="BI329" i="100"/>
  <c r="AR358" i="100"/>
  <c r="AR364" i="100" s="1"/>
  <c r="AR334" i="100"/>
  <c r="AR352" i="100" s="1"/>
  <c r="AX288" i="100"/>
  <c r="AX305" i="100" s="1"/>
  <c r="AX285" i="100"/>
  <c r="AX302" i="100" s="1"/>
  <c r="AX286" i="100"/>
  <c r="AX284" i="100"/>
  <c r="AX301" i="100" s="1"/>
  <c r="AX287" i="100"/>
  <c r="AX304" i="100" s="1"/>
  <c r="AJ307" i="100"/>
  <c r="AN182" i="100"/>
  <c r="AN281" i="100"/>
  <c r="AN280" i="100"/>
  <c r="AN282" i="100"/>
  <c r="AN299" i="100" s="1"/>
  <c r="AN279" i="100"/>
  <c r="AN296" i="100" s="1"/>
  <c r="AJ539" i="100"/>
  <c r="AJ337" i="100"/>
  <c r="BN293" i="100"/>
  <c r="BC185" i="100"/>
  <c r="BG337" i="100"/>
  <c r="BG539" i="100"/>
  <c r="AL299" i="100"/>
  <c r="AG365" i="100"/>
  <c r="AG514" i="100" s="1"/>
  <c r="AG366" i="100"/>
  <c r="AG515" i="100" s="1"/>
  <c r="AE293" i="100"/>
  <c r="AH296" i="100"/>
  <c r="Z294" i="100"/>
  <c r="Z542" i="100" s="1"/>
  <c r="AS289" i="100"/>
  <c r="AQ329" i="100"/>
  <c r="AB334" i="100"/>
  <c r="AB352" i="100" s="1"/>
  <c r="AB358" i="100"/>
  <c r="AB364" i="100" s="1"/>
  <c r="BG358" i="100"/>
  <c r="BG364" i="100" s="1"/>
  <c r="BG334" i="100"/>
  <c r="BG352" i="100" s="1"/>
  <c r="AU333" i="100"/>
  <c r="AU506" i="100"/>
  <c r="BA288" i="100"/>
  <c r="BA305" i="100" s="1"/>
  <c r="BA286" i="100"/>
  <c r="BA285" i="100"/>
  <c r="BA302" i="100" s="1"/>
  <c r="BA287" i="100"/>
  <c r="BA304" i="100" s="1"/>
  <c r="BA284" i="100"/>
  <c r="BA301" i="100" s="1"/>
  <c r="AG337" i="100"/>
  <c r="AG539" i="100"/>
  <c r="BE500" i="100"/>
  <c r="BE501" i="100"/>
  <c r="BE335" i="100"/>
  <c r="AG329" i="100"/>
  <c r="AG536" i="100"/>
  <c r="BC280" i="100"/>
  <c r="BC281" i="100"/>
  <c r="BC182" i="100"/>
  <c r="BC279" i="100"/>
  <c r="BC296" i="100" s="1"/>
  <c r="BC282" i="100"/>
  <c r="BC299" i="100" s="1"/>
  <c r="BK536" i="100"/>
  <c r="BK329" i="100"/>
  <c r="AV334" i="100"/>
  <c r="AV352" i="100" s="1"/>
  <c r="AV358" i="100"/>
  <c r="AV364" i="100" s="1"/>
  <c r="AV506" i="100"/>
  <c r="AV333" i="100"/>
  <c r="AQ296" i="100"/>
  <c r="BJ506" i="100"/>
  <c r="BJ333" i="100"/>
  <c r="AB307" i="100"/>
  <c r="AA333" i="100"/>
  <c r="AM335" i="100"/>
  <c r="AM500" i="100"/>
  <c r="AM501" i="100"/>
  <c r="BM338" i="100"/>
  <c r="BM505" i="100"/>
  <c r="BB333" i="100"/>
  <c r="BB506" i="100"/>
  <c r="AU329" i="100"/>
  <c r="AU536" i="100"/>
  <c r="BM329" i="100"/>
  <c r="BM536" i="100"/>
  <c r="AB539" i="100"/>
  <c r="AB337" i="100"/>
  <c r="BI333" i="100"/>
  <c r="BI506" i="100"/>
  <c r="BF185" i="100"/>
  <c r="AT281" i="100"/>
  <c r="AT182" i="100"/>
  <c r="AT279" i="100"/>
  <c r="AT296" i="100" s="1"/>
  <c r="AT282" i="100"/>
  <c r="AT299" i="100" s="1"/>
  <c r="AT280" i="100"/>
  <c r="BK289" i="100"/>
  <c r="BL334" i="100"/>
  <c r="BL352" i="100" s="1"/>
  <c r="BL358" i="100"/>
  <c r="BL364" i="100" s="1"/>
  <c r="AQ338" i="100"/>
  <c r="AG335" i="100"/>
  <c r="AG500" i="100"/>
  <c r="AG501" i="100"/>
  <c r="X335" i="100"/>
  <c r="X501" i="100"/>
  <c r="X500" i="100"/>
  <c r="AR307" i="100"/>
  <c r="AF536" i="100"/>
  <c r="AF329" i="100"/>
  <c r="AH293" i="100"/>
  <c r="BD335" i="100"/>
  <c r="BK335" i="100"/>
  <c r="BK500" i="100"/>
  <c r="BK501" i="100"/>
  <c r="BM307" i="100"/>
  <c r="AO506" i="100"/>
  <c r="BH358" i="100"/>
  <c r="BH364" i="100" s="1"/>
  <c r="BH334" i="100"/>
  <c r="BH352" i="100" s="1"/>
  <c r="AB335" i="100"/>
  <c r="AB500" i="100"/>
  <c r="AB501" i="100"/>
  <c r="Y293" i="100"/>
  <c r="AF358" i="100"/>
  <c r="AF364" i="100" s="1"/>
  <c r="AF334" i="100"/>
  <c r="AF352" i="100" s="1"/>
  <c r="AT286" i="100"/>
  <c r="AT284" i="100"/>
  <c r="AT301" i="100" s="1"/>
  <c r="AT287" i="100"/>
  <c r="AT304" i="100" s="1"/>
  <c r="AT288" i="100"/>
  <c r="AT305" i="100" s="1"/>
  <c r="AT285" i="100"/>
  <c r="AT302" i="100" s="1"/>
  <c r="AC506" i="100"/>
  <c r="AC333" i="100"/>
  <c r="AI185" i="100"/>
  <c r="AJ358" i="100"/>
  <c r="AJ364" i="100" s="1"/>
  <c r="AJ334" i="100"/>
  <c r="AJ352" i="100" s="1"/>
  <c r="BL289" i="100"/>
  <c r="AU501" i="100"/>
  <c r="AU335" i="100"/>
  <c r="AU500" i="100"/>
  <c r="BI539" i="100"/>
  <c r="BI337" i="100"/>
  <c r="AR333" i="100"/>
  <c r="AR506" i="100"/>
  <c r="AR335" i="100"/>
  <c r="AR501" i="100"/>
  <c r="AR500" i="100"/>
  <c r="AX294" i="100"/>
  <c r="AX542" i="100" s="1"/>
  <c r="AJ289" i="100"/>
  <c r="AN293" i="100"/>
  <c r="BE505" i="100"/>
  <c r="BE338" i="100"/>
  <c r="BN280" i="100"/>
  <c r="BN182" i="100"/>
  <c r="BN279" i="100"/>
  <c r="BN296" i="100" s="1"/>
  <c r="BN282" i="100"/>
  <c r="BN299" i="100" s="1"/>
  <c r="BN281" i="100"/>
  <c r="BC293" i="100"/>
  <c r="BK539" i="100"/>
  <c r="BK337" i="100"/>
  <c r="BI307" i="100"/>
  <c r="AV338" i="100"/>
  <c r="AV505" i="100"/>
  <c r="AE280" i="100"/>
  <c r="AE182" i="100"/>
  <c r="AE281" i="100"/>
  <c r="AE279" i="100"/>
  <c r="AE296" i="100" s="1"/>
  <c r="AE282" i="100"/>
  <c r="AE299" i="100" s="1"/>
  <c r="AH182" i="100"/>
  <c r="Z185" i="100"/>
  <c r="AD337" i="100"/>
  <c r="AD539" i="100"/>
  <c r="BB337" i="100" l="1"/>
  <c r="AG353" i="100"/>
  <c r="AG502" i="100" s="1"/>
  <c r="AY337" i="100"/>
  <c r="AA337" i="100"/>
  <c r="AG169" i="100"/>
  <c r="AO500" i="100"/>
  <c r="BD539" i="100"/>
  <c r="AA500" i="100"/>
  <c r="BD500" i="100"/>
  <c r="BB536" i="100"/>
  <c r="AY289" i="100"/>
  <c r="AP333" i="100"/>
  <c r="AP169" i="100" s="1"/>
  <c r="BD506" i="100"/>
  <c r="BB501" i="100"/>
  <c r="BD307" i="100"/>
  <c r="AD333" i="100"/>
  <c r="AD169" i="100" s="1"/>
  <c r="AS500" i="100"/>
  <c r="X366" i="100"/>
  <c r="X515" i="100" s="1"/>
  <c r="AQ506" i="100"/>
  <c r="AS333" i="100"/>
  <c r="AP501" i="100"/>
  <c r="BB358" i="100"/>
  <c r="BB364" i="100" s="1"/>
  <c r="BB366" i="100" s="1"/>
  <c r="BB515" i="100" s="1"/>
  <c r="AQ358" i="100"/>
  <c r="AQ364" i="100" s="1"/>
  <c r="AQ365" i="100" s="1"/>
  <c r="AQ514" i="100" s="1"/>
  <c r="AS307" i="100"/>
  <c r="BH536" i="100"/>
  <c r="AY500" i="100"/>
  <c r="AO335" i="100"/>
  <c r="AY334" i="100"/>
  <c r="AY352" i="100" s="1"/>
  <c r="AY353" i="100" s="1"/>
  <c r="AU169" i="100"/>
  <c r="AP358" i="100"/>
  <c r="AP364" i="100" s="1"/>
  <c r="AP366" i="100" s="1"/>
  <c r="AP515" i="100" s="1"/>
  <c r="AQ335" i="100"/>
  <c r="BB307" i="100"/>
  <c r="AP500" i="100"/>
  <c r="AC169" i="100"/>
  <c r="AD501" i="100"/>
  <c r="BL169" i="100"/>
  <c r="AD505" i="100"/>
  <c r="BE334" i="100"/>
  <c r="BE352" i="100" s="1"/>
  <c r="BE353" i="100" s="1"/>
  <c r="BH307" i="100"/>
  <c r="BH337" i="100"/>
  <c r="BH339" i="100" s="1"/>
  <c r="BH340" i="100" s="1"/>
  <c r="AD358" i="100"/>
  <c r="AD364" i="100" s="1"/>
  <c r="AD366" i="100" s="1"/>
  <c r="AD515" i="100" s="1"/>
  <c r="BB500" i="100"/>
  <c r="AS337" i="100"/>
  <c r="AS539" i="100"/>
  <c r="BI169" i="100"/>
  <c r="AY536" i="100"/>
  <c r="BB289" i="100"/>
  <c r="BK169" i="100"/>
  <c r="BE333" i="100"/>
  <c r="AQ501" i="100"/>
  <c r="AY333" i="100"/>
  <c r="AC337" i="100"/>
  <c r="AC339" i="100" s="1"/>
  <c r="AC340" i="100" s="1"/>
  <c r="AC539" i="100"/>
  <c r="AV339" i="100"/>
  <c r="AV340" i="100" s="1"/>
  <c r="BC289" i="100"/>
  <c r="AO536" i="100"/>
  <c r="AO329" i="100"/>
  <c r="AO435" i="100" s="1"/>
  <c r="AO437" i="100" s="1"/>
  <c r="AO549" i="100" s="1"/>
  <c r="AC289" i="100"/>
  <c r="AR169" i="100"/>
  <c r="AO169" i="100"/>
  <c r="AC307" i="100"/>
  <c r="AO289" i="100"/>
  <c r="AA307" i="100"/>
  <c r="BH289" i="100"/>
  <c r="AA505" i="100"/>
  <c r="AO307" i="100"/>
  <c r="AO539" i="100"/>
  <c r="AO337" i="100"/>
  <c r="BE296" i="100"/>
  <c r="BE289" i="100"/>
  <c r="BD339" i="100"/>
  <c r="BD340" i="100" s="1"/>
  <c r="AY307" i="100"/>
  <c r="AE289" i="100"/>
  <c r="AD335" i="100"/>
  <c r="AL289" i="100"/>
  <c r="AP329" i="100"/>
  <c r="AP435" i="100" s="1"/>
  <c r="AP437" i="100" s="1"/>
  <c r="AP549" i="100" s="1"/>
  <c r="AP536" i="100"/>
  <c r="AD307" i="100"/>
  <c r="K185" i="100" a="1"/>
  <c r="K185" i="100" s="1"/>
  <c r="AQ289" i="100"/>
  <c r="AM169" i="100"/>
  <c r="BF289" i="100"/>
  <c r="AI289" i="100"/>
  <c r="AA334" i="100"/>
  <c r="AA352" i="100" s="1"/>
  <c r="AA354" i="100" s="1"/>
  <c r="AY501" i="100"/>
  <c r="BE329" i="100"/>
  <c r="BE435" i="100" s="1"/>
  <c r="BE436" i="100" s="1"/>
  <c r="BE548" i="100" s="1"/>
  <c r="BE536" i="100"/>
  <c r="AP338" i="100"/>
  <c r="AP505" i="100"/>
  <c r="AP296" i="100"/>
  <c r="AP289" i="100"/>
  <c r="AD289" i="100"/>
  <c r="AN307" i="100"/>
  <c r="AA329" i="100"/>
  <c r="AA435" i="100" s="1"/>
  <c r="AW289" i="100"/>
  <c r="AK307" i="100"/>
  <c r="AA289" i="100"/>
  <c r="AJ365" i="100"/>
  <c r="AJ514" i="100" s="1"/>
  <c r="AJ366" i="100"/>
  <c r="AJ515" i="100" s="1"/>
  <c r="AT506" i="100"/>
  <c r="AT333" i="100"/>
  <c r="BM339" i="100"/>
  <c r="BM340" i="100" s="1"/>
  <c r="BM435" i="100"/>
  <c r="AQ539" i="100"/>
  <c r="AQ337" i="100"/>
  <c r="BC337" i="100"/>
  <c r="BC539" i="100"/>
  <c r="AN337" i="100"/>
  <c r="AN539" i="100"/>
  <c r="AH338" i="100"/>
  <c r="AH505" i="100"/>
  <c r="K280" i="100" a="1"/>
  <c r="K280" i="100" s="1"/>
  <c r="BB354" i="100"/>
  <c r="BB353" i="100"/>
  <c r="AC365" i="100"/>
  <c r="AC514" i="100" s="1"/>
  <c r="AC366" i="100"/>
  <c r="AC515" i="100" s="1"/>
  <c r="AN289" i="100"/>
  <c r="BH365" i="100"/>
  <c r="BH514" i="100" s="1"/>
  <c r="BH366" i="100"/>
  <c r="BH515" i="100" s="1"/>
  <c r="AH307" i="100"/>
  <c r="AF435" i="100"/>
  <c r="AF339" i="100"/>
  <c r="AF340" i="100" s="1"/>
  <c r="BK339" i="100"/>
  <c r="BK340" i="100" s="1"/>
  <c r="BK435" i="100"/>
  <c r="AG435" i="100"/>
  <c r="AG339" i="100"/>
  <c r="AG340" i="100" s="1"/>
  <c r="AS437" i="100"/>
  <c r="AS549" i="100" s="1"/>
  <c r="AS436" i="100"/>
  <c r="AS548" i="100" s="1"/>
  <c r="BA337" i="100"/>
  <c r="BA539" i="100"/>
  <c r="AE337" i="100"/>
  <c r="AE539" i="100"/>
  <c r="AT334" i="100"/>
  <c r="AT352" i="100" s="1"/>
  <c r="AT358" i="100"/>
  <c r="AT364" i="100" s="1"/>
  <c r="BC307" i="100"/>
  <c r="BN337" i="100"/>
  <c r="BN539" i="100"/>
  <c r="AJ354" i="100"/>
  <c r="AJ353" i="100"/>
  <c r="AT505" i="100"/>
  <c r="AT338" i="100"/>
  <c r="Y289" i="100"/>
  <c r="AS169" i="100"/>
  <c r="BL353" i="100"/>
  <c r="BL354" i="100"/>
  <c r="AT337" i="100"/>
  <c r="AT539" i="100"/>
  <c r="AU339" i="100"/>
  <c r="AU340" i="100" s="1"/>
  <c r="AU435" i="100"/>
  <c r="AV365" i="100"/>
  <c r="AV514" i="100" s="1"/>
  <c r="AV366" i="100"/>
  <c r="AV515" i="100" s="1"/>
  <c r="BC329" i="100"/>
  <c r="BC536" i="100"/>
  <c r="BA505" i="100"/>
  <c r="BA338" i="100"/>
  <c r="BA335" i="100"/>
  <c r="BA500" i="100"/>
  <c r="BA501" i="100"/>
  <c r="BG366" i="100"/>
  <c r="BG515" i="100" s="1"/>
  <c r="BG365" i="100"/>
  <c r="BG514" i="100" s="1"/>
  <c r="AB354" i="100"/>
  <c r="AB353" i="100"/>
  <c r="AE307" i="100"/>
  <c r="BN307" i="100"/>
  <c r="AX338" i="100"/>
  <c r="AX505" i="100"/>
  <c r="AR353" i="100"/>
  <c r="AR354" i="100"/>
  <c r="BA307" i="100"/>
  <c r="AP353" i="100"/>
  <c r="AP354" i="100"/>
  <c r="AH333" i="100"/>
  <c r="AH506" i="100"/>
  <c r="BF333" i="100"/>
  <c r="BF506" i="100"/>
  <c r="BH435" i="100"/>
  <c r="AZ506" i="100"/>
  <c r="AZ333" i="100"/>
  <c r="AW500" i="100"/>
  <c r="AW335" i="100"/>
  <c r="AW501" i="100"/>
  <c r="BG169" i="100"/>
  <c r="BF337" i="100"/>
  <c r="BF539" i="100"/>
  <c r="AE335" i="100"/>
  <c r="AE500" i="100"/>
  <c r="AE501" i="100"/>
  <c r="AE505" i="100"/>
  <c r="AE338" i="100"/>
  <c r="AF169" i="100"/>
  <c r="BC506" i="100"/>
  <c r="BC333" i="100"/>
  <c r="BN334" i="100"/>
  <c r="BN352" i="100" s="1"/>
  <c r="BN358" i="100"/>
  <c r="BN364" i="100" s="1"/>
  <c r="AK289" i="100"/>
  <c r="AK334" i="100"/>
  <c r="AK352" i="100" s="1"/>
  <c r="AK358" i="100"/>
  <c r="AK364" i="100" s="1"/>
  <c r="Z337" i="100"/>
  <c r="Z539" i="100"/>
  <c r="AN358" i="100"/>
  <c r="AN364" i="100" s="1"/>
  <c r="AN334" i="100"/>
  <c r="AN352" i="100" s="1"/>
  <c r="BJ339" i="100"/>
  <c r="BJ340" i="100" s="1"/>
  <c r="BJ435" i="100"/>
  <c r="AU365" i="100"/>
  <c r="AU514" i="100" s="1"/>
  <c r="AU366" i="100"/>
  <c r="AU515" i="100" s="1"/>
  <c r="AT289" i="100"/>
  <c r="Y302" i="100"/>
  <c r="K285" i="100" a="1"/>
  <c r="K285" i="100" s="1"/>
  <c r="Y301" i="100"/>
  <c r="K284" i="100" a="1"/>
  <c r="K284" i="100" s="1"/>
  <c r="AO365" i="100"/>
  <c r="AO514" i="100" s="1"/>
  <c r="AO366" i="100"/>
  <c r="AO515" i="100" s="1"/>
  <c r="BK365" i="100"/>
  <c r="BK514" i="100" s="1"/>
  <c r="BK366" i="100"/>
  <c r="BK515" i="100" s="1"/>
  <c r="BD366" i="100"/>
  <c r="BD515" i="100" s="1"/>
  <c r="BD365" i="100"/>
  <c r="BD514" i="100" s="1"/>
  <c r="AJ169" i="100"/>
  <c r="AD354" i="100"/>
  <c r="AD353" i="100"/>
  <c r="AZ329" i="100"/>
  <c r="AZ536" i="100"/>
  <c r="AL338" i="100"/>
  <c r="AL505" i="100"/>
  <c r="X339" i="100"/>
  <c r="X340" i="100" s="1"/>
  <c r="X435" i="100"/>
  <c r="AI337" i="100"/>
  <c r="AI539" i="100"/>
  <c r="AG503" i="100"/>
  <c r="AG509" i="100"/>
  <c r="AI335" i="100"/>
  <c r="AI500" i="100"/>
  <c r="AI501" i="100"/>
  <c r="AC353" i="100"/>
  <c r="AC354" i="100"/>
  <c r="BH354" i="100"/>
  <c r="BH353" i="100"/>
  <c r="AR366" i="100"/>
  <c r="AR515" i="100" s="1"/>
  <c r="AR365" i="100"/>
  <c r="AR514" i="100" s="1"/>
  <c r="BA536" i="100"/>
  <c r="BA329" i="100"/>
  <c r="BB339" i="100"/>
  <c r="BB340" i="100" s="1"/>
  <c r="BB435" i="100"/>
  <c r="BF501" i="100"/>
  <c r="BF335" i="100"/>
  <c r="BF500" i="100"/>
  <c r="Z506" i="100"/>
  <c r="Z333" i="100"/>
  <c r="AL337" i="100"/>
  <c r="AL539" i="100"/>
  <c r="AN333" i="100"/>
  <c r="AN506" i="100"/>
  <c r="AK536" i="100"/>
  <c r="AK329" i="100"/>
  <c r="Y305" i="100"/>
  <c r="K288" i="100" a="1"/>
  <c r="K288" i="100" s="1"/>
  <c r="BJ353" i="100"/>
  <c r="BJ354" i="100"/>
  <c r="BK353" i="100"/>
  <c r="BK354" i="100"/>
  <c r="BI365" i="100"/>
  <c r="BI514" i="100" s="1"/>
  <c r="BI366" i="100"/>
  <c r="BI515" i="100" s="1"/>
  <c r="AL358" i="100"/>
  <c r="AL364" i="100" s="1"/>
  <c r="AL334" i="100"/>
  <c r="AL352" i="100" s="1"/>
  <c r="AJ339" i="100"/>
  <c r="AJ340" i="100" s="1"/>
  <c r="AJ435" i="100"/>
  <c r="AM353" i="100"/>
  <c r="AM354" i="100"/>
  <c r="AT501" i="100"/>
  <c r="AT500" i="100"/>
  <c r="AT335" i="100"/>
  <c r="BB169" i="100"/>
  <c r="AV169" i="100"/>
  <c r="BA506" i="100"/>
  <c r="BA333" i="100"/>
  <c r="BE354" i="100"/>
  <c r="AX333" i="100"/>
  <c r="AX506" i="100"/>
  <c r="AW329" i="100"/>
  <c r="AW536" i="100"/>
  <c r="AY365" i="100"/>
  <c r="AY514" i="100" s="1"/>
  <c r="AY366" i="100"/>
  <c r="AY515" i="100" s="1"/>
  <c r="Z334" i="100"/>
  <c r="Z352" i="100" s="1"/>
  <c r="Z358" i="100"/>
  <c r="Z364" i="100" s="1"/>
  <c r="AZ334" i="100"/>
  <c r="AZ352" i="100" s="1"/>
  <c r="AZ358" i="100"/>
  <c r="AZ364" i="100" s="1"/>
  <c r="BF536" i="100"/>
  <c r="BF329" i="100"/>
  <c r="BM366" i="100"/>
  <c r="BM515" i="100" s="1"/>
  <c r="BM365" i="100"/>
  <c r="BM514" i="100" s="1"/>
  <c r="Z307" i="100"/>
  <c r="AE358" i="100"/>
  <c r="AE364" i="100" s="1"/>
  <c r="AE334" i="100"/>
  <c r="AE352" i="100" s="1"/>
  <c r="BC334" i="100"/>
  <c r="BC352" i="100" s="1"/>
  <c r="BC358" i="100"/>
  <c r="BC364" i="100" s="1"/>
  <c r="AM339" i="100"/>
  <c r="AM340" i="100" s="1"/>
  <c r="AM435" i="100"/>
  <c r="BN338" i="100"/>
  <c r="BN505" i="100"/>
  <c r="AK338" i="100"/>
  <c r="AK505" i="100"/>
  <c r="AN335" i="100"/>
  <c r="AN501" i="100"/>
  <c r="AN500" i="100"/>
  <c r="AX307" i="100"/>
  <c r="AK337" i="100"/>
  <c r="AK539" i="100"/>
  <c r="AC435" i="100"/>
  <c r="AI307" i="100"/>
  <c r="K286" i="100" a="1"/>
  <c r="K286" i="100" s="1"/>
  <c r="AB169" i="100"/>
  <c r="BJ366" i="100"/>
  <c r="BJ515" i="100" s="1"/>
  <c r="BJ365" i="100"/>
  <c r="BJ514" i="100" s="1"/>
  <c r="AZ289" i="100"/>
  <c r="AR339" i="100"/>
  <c r="AR340" i="100" s="1"/>
  <c r="AR435" i="100"/>
  <c r="Y299" i="100"/>
  <c r="K282" i="100" a="1"/>
  <c r="K282" i="100" s="1"/>
  <c r="K281" i="100" a="1"/>
  <c r="K281" i="100" s="1"/>
  <c r="BI354" i="100"/>
  <c r="BI353" i="100"/>
  <c r="BM169" i="100"/>
  <c r="X508" i="100"/>
  <c r="X502" i="100"/>
  <c r="AZ337" i="100"/>
  <c r="AZ539" i="100"/>
  <c r="AL335" i="100"/>
  <c r="AL500" i="100"/>
  <c r="AL501" i="100"/>
  <c r="AQ354" i="100"/>
  <c r="AQ353" i="100"/>
  <c r="AX536" i="100"/>
  <c r="AX329" i="100"/>
  <c r="AI505" i="100"/>
  <c r="AI338" i="100"/>
  <c r="AM366" i="100"/>
  <c r="AM515" i="100" s="1"/>
  <c r="AM365" i="100"/>
  <c r="AM514" i="100" s="1"/>
  <c r="AV354" i="100"/>
  <c r="AV353" i="100"/>
  <c r="BA334" i="100"/>
  <c r="BA352" i="100" s="1"/>
  <c r="BA358" i="100"/>
  <c r="BA364" i="100" s="1"/>
  <c r="BE365" i="100"/>
  <c r="BE514" i="100" s="1"/>
  <c r="BE366" i="100"/>
  <c r="BE515" i="100" s="1"/>
  <c r="BA289" i="100"/>
  <c r="AH358" i="100"/>
  <c r="AH364" i="100" s="1"/>
  <c r="AH334" i="100"/>
  <c r="AH352" i="100" s="1"/>
  <c r="Z338" i="100"/>
  <c r="Z505" i="100"/>
  <c r="AZ338" i="100"/>
  <c r="AZ505" i="100"/>
  <c r="AW334" i="100"/>
  <c r="AW352" i="100" s="1"/>
  <c r="AW358" i="100"/>
  <c r="AW364" i="100" s="1"/>
  <c r="BF307" i="100"/>
  <c r="Z289" i="100"/>
  <c r="BC338" i="100"/>
  <c r="BC505" i="100"/>
  <c r="BN333" i="100"/>
  <c r="BN506" i="100"/>
  <c r="AK333" i="100"/>
  <c r="AK506" i="100"/>
  <c r="AZ307" i="100"/>
  <c r="BD354" i="100"/>
  <c r="BD353" i="100"/>
  <c r="AI333" i="100"/>
  <c r="AI506" i="100"/>
  <c r="AE536" i="100"/>
  <c r="AE329" i="100"/>
  <c r="AF353" i="100"/>
  <c r="AF354" i="100"/>
  <c r="BD169" i="100"/>
  <c r="BD437" i="100"/>
  <c r="BD549" i="100" s="1"/>
  <c r="BD436" i="100"/>
  <c r="BD548" i="100" s="1"/>
  <c r="AQ307" i="100"/>
  <c r="AN329" i="100"/>
  <c r="AN536" i="100"/>
  <c r="BI339" i="100"/>
  <c r="BI340" i="100" s="1"/>
  <c r="BI435" i="100"/>
  <c r="AW307" i="100"/>
  <c r="AS353" i="100"/>
  <c r="AS354" i="100"/>
  <c r="BF338" i="100"/>
  <c r="BF505" i="100"/>
  <c r="AW338" i="100"/>
  <c r="AW505" i="100"/>
  <c r="BN536" i="100"/>
  <c r="BN329" i="100"/>
  <c r="AF365" i="100"/>
  <c r="AF514" i="100" s="1"/>
  <c r="AF366" i="100"/>
  <c r="AF515" i="100" s="1"/>
  <c r="AH289" i="100"/>
  <c r="BL366" i="100"/>
  <c r="BL515" i="100" s="1"/>
  <c r="BL365" i="100"/>
  <c r="BL514" i="100" s="1"/>
  <c r="AT329" i="100"/>
  <c r="AT536" i="100"/>
  <c r="BJ169" i="100"/>
  <c r="BG353" i="100"/>
  <c r="BG354" i="100"/>
  <c r="AB365" i="100"/>
  <c r="AB514" i="100" s="1"/>
  <c r="AB366" i="100"/>
  <c r="AB515" i="100" s="1"/>
  <c r="AQ435" i="100"/>
  <c r="AH539" i="100"/>
  <c r="AH337" i="100"/>
  <c r="AL536" i="100"/>
  <c r="AL329" i="100"/>
  <c r="BN289" i="100"/>
  <c r="AX334" i="100"/>
  <c r="AX352" i="100" s="1"/>
  <c r="AX358" i="100"/>
  <c r="AX364" i="100" s="1"/>
  <c r="AX500" i="100"/>
  <c r="AX501" i="100"/>
  <c r="AX335" i="100"/>
  <c r="AY435" i="100"/>
  <c r="AH501" i="100"/>
  <c r="AH335" i="100"/>
  <c r="AH500" i="100"/>
  <c r="AS366" i="100"/>
  <c r="AS515" i="100" s="1"/>
  <c r="AS365" i="100"/>
  <c r="AS514" i="100" s="1"/>
  <c r="AW337" i="100"/>
  <c r="AW539" i="100"/>
  <c r="AL307" i="100"/>
  <c r="BF358" i="100"/>
  <c r="BF364" i="100" s="1"/>
  <c r="BF334" i="100"/>
  <c r="BF352" i="100" s="1"/>
  <c r="Z500" i="100"/>
  <c r="Z335" i="100"/>
  <c r="Z501" i="100"/>
  <c r="AZ335" i="100"/>
  <c r="AZ501" i="100"/>
  <c r="AZ500" i="100"/>
  <c r="AW333" i="100"/>
  <c r="AW506" i="100"/>
  <c r="BM354" i="100"/>
  <c r="BM353" i="100"/>
  <c r="AD435" i="100"/>
  <c r="AH536" i="100"/>
  <c r="AH329" i="100"/>
  <c r="AE506" i="100"/>
  <c r="AE333" i="100"/>
  <c r="BG435" i="100"/>
  <c r="BG339" i="100"/>
  <c r="BG340" i="100" s="1"/>
  <c r="BC501" i="100"/>
  <c r="BC335" i="100"/>
  <c r="BC500" i="100"/>
  <c r="BN335" i="100"/>
  <c r="BN500" i="100"/>
  <c r="BN501" i="100"/>
  <c r="AK501" i="100"/>
  <c r="AK335" i="100"/>
  <c r="AK500" i="100"/>
  <c r="Z536" i="100"/>
  <c r="Z329" i="100"/>
  <c r="AN338" i="100"/>
  <c r="AN505" i="100"/>
  <c r="AX289" i="100"/>
  <c r="AU354" i="100"/>
  <c r="AU353" i="100"/>
  <c r="AT307" i="100"/>
  <c r="Y304" i="100"/>
  <c r="K287" i="100" a="1"/>
  <c r="K287" i="100" s="1"/>
  <c r="BH169" i="100"/>
  <c r="AO354" i="100"/>
  <c r="AO353" i="100"/>
  <c r="BL339" i="100"/>
  <c r="BL340" i="100" s="1"/>
  <c r="BL435" i="100"/>
  <c r="Y296" i="100"/>
  <c r="K279" i="100" a="1"/>
  <c r="K279" i="100" s="1"/>
  <c r="AV436" i="100"/>
  <c r="AV548" i="100" s="1"/>
  <c r="AV437" i="100"/>
  <c r="AV549" i="100" s="1"/>
  <c r="AB339" i="100"/>
  <c r="AB340" i="100" s="1"/>
  <c r="AB435" i="100"/>
  <c r="AA365" i="100"/>
  <c r="AA514" i="100" s="1"/>
  <c r="AA366" i="100"/>
  <c r="AA515" i="100" s="1"/>
  <c r="X503" i="100"/>
  <c r="X509" i="100"/>
  <c r="AL506" i="100"/>
  <c r="AL333" i="100"/>
  <c r="AI329" i="100"/>
  <c r="AI536" i="100"/>
  <c r="AG508" i="100"/>
  <c r="AX337" i="100"/>
  <c r="AX539" i="100"/>
  <c r="AI358" i="100"/>
  <c r="AI364" i="100" s="1"/>
  <c r="AI334" i="100"/>
  <c r="AI352" i="100" s="1"/>
  <c r="AK169" i="100" l="1"/>
  <c r="BE169" i="100"/>
  <c r="AP365" i="100"/>
  <c r="AP514" i="100" s="1"/>
  <c r="BB365" i="100"/>
  <c r="BB514" i="100" s="1"/>
  <c r="AD365" i="100"/>
  <c r="AD514" i="100" s="1"/>
  <c r="BE437" i="100"/>
  <c r="BE549" i="100" s="1"/>
  <c r="AD339" i="100"/>
  <c r="AD340" i="100" s="1"/>
  <c r="AY169" i="100"/>
  <c r="AY354" i="100"/>
  <c r="AO436" i="100"/>
  <c r="AO548" i="100" s="1"/>
  <c r="AS339" i="100"/>
  <c r="AS340" i="100" s="1"/>
  <c r="AE169" i="100"/>
  <c r="AQ366" i="100"/>
  <c r="AQ515" i="100" s="1"/>
  <c r="AY339" i="100"/>
  <c r="AY340" i="100" s="1"/>
  <c r="AA353" i="100"/>
  <c r="AA508" i="100" s="1"/>
  <c r="AQ339" i="100"/>
  <c r="AQ340" i="100" s="1"/>
  <c r="BN169" i="100"/>
  <c r="AA339" i="100"/>
  <c r="AA340" i="100" s="1"/>
  <c r="AP436" i="100"/>
  <c r="AP548" i="100" s="1"/>
  <c r="AT169" i="100"/>
  <c r="AO339" i="100"/>
  <c r="AO340" i="100" s="1"/>
  <c r="AZ169" i="100"/>
  <c r="AP539" i="100"/>
  <c r="AP337" i="100"/>
  <c r="AP339" i="100" s="1"/>
  <c r="AP340" i="100" s="1"/>
  <c r="AP307" i="100"/>
  <c r="BE307" i="100"/>
  <c r="BE337" i="100"/>
  <c r="BE339" i="100" s="1"/>
  <c r="BE340" i="100" s="1"/>
  <c r="BE539" i="100"/>
  <c r="AL169" i="100"/>
  <c r="AN169" i="100"/>
  <c r="BC169" i="100"/>
  <c r="AA169" i="100"/>
  <c r="AI354" i="100"/>
  <c r="AI353" i="100"/>
  <c r="AB437" i="100"/>
  <c r="AB549" i="100" s="1"/>
  <c r="AB436" i="100"/>
  <c r="AB548" i="100" s="1"/>
  <c r="BL437" i="100"/>
  <c r="BL549" i="100" s="1"/>
  <c r="BL436" i="100"/>
  <c r="BL548" i="100" s="1"/>
  <c r="AU502" i="100"/>
  <c r="AU508" i="100"/>
  <c r="AH339" i="100"/>
  <c r="AH340" i="100" s="1"/>
  <c r="AH435" i="100"/>
  <c r="BM502" i="100"/>
  <c r="BM508" i="100"/>
  <c r="BG502" i="100"/>
  <c r="BG508" i="100"/>
  <c r="AS502" i="100"/>
  <c r="AS508" i="100"/>
  <c r="AE339" i="100"/>
  <c r="AE340" i="100" s="1"/>
  <c r="AE435" i="100"/>
  <c r="AW366" i="100"/>
  <c r="AW515" i="100" s="1"/>
  <c r="AW365" i="100"/>
  <c r="AW514" i="100" s="1"/>
  <c r="AH354" i="100"/>
  <c r="AH353" i="100"/>
  <c r="AA437" i="100"/>
  <c r="AA549" i="100" s="1"/>
  <c r="AA436" i="100"/>
  <c r="AA548" i="100" s="1"/>
  <c r="AV509" i="100"/>
  <c r="AV503" i="100"/>
  <c r="AQ509" i="100"/>
  <c r="AQ503" i="100"/>
  <c r="AA503" i="100"/>
  <c r="AA509" i="100"/>
  <c r="BC366" i="100"/>
  <c r="BC515" i="100" s="1"/>
  <c r="BC365" i="100"/>
  <c r="BC514" i="100" s="1"/>
  <c r="BF339" i="100"/>
  <c r="BF340" i="100" s="1"/>
  <c r="BF435" i="100"/>
  <c r="Z366" i="100"/>
  <c r="Z515" i="100" s="1"/>
  <c r="Z365" i="100"/>
  <c r="Z514" i="100" s="1"/>
  <c r="BE503" i="100"/>
  <c r="BE509" i="100"/>
  <c r="BB436" i="100"/>
  <c r="BB548" i="100" s="1"/>
  <c r="BB437" i="100"/>
  <c r="BB549" i="100" s="1"/>
  <c r="AI339" i="100"/>
  <c r="AI340" i="100" s="1"/>
  <c r="AI435" i="100"/>
  <c r="AU503" i="100"/>
  <c r="AU509" i="100"/>
  <c r="Z435" i="100"/>
  <c r="Z339" i="100"/>
  <c r="Z340" i="100" s="1"/>
  <c r="BG436" i="100"/>
  <c r="BG548" i="100" s="1"/>
  <c r="BG437" i="100"/>
  <c r="BG549" i="100" s="1"/>
  <c r="BM503" i="100"/>
  <c r="BM509" i="100"/>
  <c r="AY437" i="100"/>
  <c r="AY549" i="100" s="1"/>
  <c r="AY436" i="100"/>
  <c r="AY548" i="100" s="1"/>
  <c r="AL339" i="100"/>
  <c r="AL340" i="100" s="1"/>
  <c r="AL435" i="100"/>
  <c r="BN339" i="100"/>
  <c r="BN340" i="100" s="1"/>
  <c r="BN435" i="100"/>
  <c r="AN435" i="100"/>
  <c r="AN339" i="100"/>
  <c r="AN340" i="100" s="1"/>
  <c r="BD508" i="100"/>
  <c r="BD502" i="100"/>
  <c r="AW353" i="100"/>
  <c r="AW354" i="100"/>
  <c r="AH365" i="100"/>
  <c r="AH514" i="100" s="1"/>
  <c r="AH366" i="100"/>
  <c r="AH515" i="100" s="1"/>
  <c r="BA366" i="100"/>
  <c r="BA515" i="100" s="1"/>
  <c r="BA365" i="100"/>
  <c r="BA514" i="100" s="1"/>
  <c r="AX339" i="100"/>
  <c r="AX340" i="100" s="1"/>
  <c r="AX435" i="100"/>
  <c r="AA502" i="100"/>
  <c r="BI508" i="100"/>
  <c r="BI502" i="100"/>
  <c r="Y536" i="100"/>
  <c r="Y329" i="100"/>
  <c r="BC354" i="100"/>
  <c r="BC353" i="100"/>
  <c r="Z354" i="100"/>
  <c r="Z353" i="100"/>
  <c r="AW339" i="100"/>
  <c r="AW340" i="100" s="1"/>
  <c r="AW435" i="100"/>
  <c r="BE508" i="100"/>
  <c r="BE502" i="100"/>
  <c r="AM503" i="100"/>
  <c r="AM509" i="100"/>
  <c r="AL353" i="100"/>
  <c r="AL354" i="100"/>
  <c r="BK509" i="100"/>
  <c r="BK503" i="100"/>
  <c r="AC508" i="100"/>
  <c r="AC502" i="100"/>
  <c r="X437" i="100"/>
  <c r="X549" i="100" s="1"/>
  <c r="X436" i="100"/>
  <c r="X548" i="100" s="1"/>
  <c r="Y338" i="100"/>
  <c r="Y505" i="100"/>
  <c r="AN353" i="100"/>
  <c r="AN354" i="100"/>
  <c r="AK366" i="100"/>
  <c r="AK515" i="100" s="1"/>
  <c r="AK365" i="100"/>
  <c r="AK514" i="100" s="1"/>
  <c r="BN353" i="100"/>
  <c r="BN354" i="100"/>
  <c r="BF169" i="100"/>
  <c r="AH169" i="100"/>
  <c r="AR509" i="100"/>
  <c r="AR503" i="100"/>
  <c r="AB509" i="100"/>
  <c r="AB503" i="100"/>
  <c r="AU436" i="100"/>
  <c r="AU548" i="100" s="1"/>
  <c r="AU437" i="100"/>
  <c r="AU549" i="100" s="1"/>
  <c r="BL503" i="100"/>
  <c r="BL509" i="100"/>
  <c r="AT353" i="100"/>
  <c r="AT354" i="100"/>
  <c r="AG437" i="100"/>
  <c r="AG549" i="100" s="1"/>
  <c r="AG436" i="100"/>
  <c r="AG548" i="100" s="1"/>
  <c r="AF437" i="100"/>
  <c r="AF549" i="100" s="1"/>
  <c r="AF436" i="100"/>
  <c r="AF548" i="100" s="1"/>
  <c r="BM437" i="100"/>
  <c r="BM549" i="100" s="1"/>
  <c r="BM436" i="100"/>
  <c r="BM548" i="100" s="1"/>
  <c r="AO502" i="100"/>
  <c r="AO508" i="100"/>
  <c r="Y334" i="100"/>
  <c r="Y352" i="100" s="1"/>
  <c r="Y358" i="100"/>
  <c r="Y364" i="100" s="1"/>
  <c r="BF353" i="100"/>
  <c r="BF354" i="100"/>
  <c r="AX366" i="100"/>
  <c r="AX515" i="100" s="1"/>
  <c r="AX365" i="100"/>
  <c r="AX514" i="100" s="1"/>
  <c r="AQ436" i="100"/>
  <c r="AQ548" i="100" s="1"/>
  <c r="AQ437" i="100"/>
  <c r="AQ549" i="100" s="1"/>
  <c r="BI437" i="100"/>
  <c r="BI549" i="100" s="1"/>
  <c r="BI436" i="100"/>
  <c r="BI548" i="100" s="1"/>
  <c r="AF509" i="100"/>
  <c r="AF503" i="100"/>
  <c r="BD509" i="100"/>
  <c r="BD503" i="100"/>
  <c r="AY509" i="100"/>
  <c r="AY503" i="100"/>
  <c r="BA353" i="100"/>
  <c r="BA354" i="100"/>
  <c r="BI503" i="100"/>
  <c r="BI509" i="100"/>
  <c r="AR437" i="100"/>
  <c r="AR549" i="100" s="1"/>
  <c r="AR436" i="100"/>
  <c r="AR548" i="100" s="1"/>
  <c r="AC437" i="100"/>
  <c r="AC549" i="100" s="1"/>
  <c r="AC436" i="100"/>
  <c r="AC548" i="100" s="1"/>
  <c r="AM437" i="100"/>
  <c r="AM549" i="100" s="1"/>
  <c r="AM436" i="100"/>
  <c r="AM548" i="100" s="1"/>
  <c r="AE353" i="100"/>
  <c r="AE354" i="100"/>
  <c r="AZ366" i="100"/>
  <c r="AZ515" i="100" s="1"/>
  <c r="AZ365" i="100"/>
  <c r="AZ514" i="100" s="1"/>
  <c r="BA169" i="100"/>
  <c r="AM502" i="100"/>
  <c r="AM508" i="100"/>
  <c r="AL365" i="100"/>
  <c r="AL514" i="100" s="1"/>
  <c r="AL366" i="100"/>
  <c r="AL515" i="100" s="1"/>
  <c r="BK502" i="100"/>
  <c r="BK508" i="100"/>
  <c r="Y501" i="100"/>
  <c r="Y335" i="100"/>
  <c r="Y500" i="100"/>
  <c r="BA339" i="100"/>
  <c r="BA340" i="100" s="1"/>
  <c r="BA435" i="100"/>
  <c r="BH508" i="100"/>
  <c r="BH502" i="100"/>
  <c r="AZ339" i="100"/>
  <c r="AZ340" i="100" s="1"/>
  <c r="AZ435" i="100"/>
  <c r="AN365" i="100"/>
  <c r="AN514" i="100" s="1"/>
  <c r="AN366" i="100"/>
  <c r="AN515" i="100" s="1"/>
  <c r="AK353" i="100"/>
  <c r="AK354" i="100"/>
  <c r="BH437" i="100"/>
  <c r="BH549" i="100" s="1"/>
  <c r="BH436" i="100"/>
  <c r="BH548" i="100" s="1"/>
  <c r="AP503" i="100"/>
  <c r="AP509" i="100"/>
  <c r="AR508" i="100"/>
  <c r="AR502" i="100"/>
  <c r="BC339" i="100"/>
  <c r="BC340" i="100" s="1"/>
  <c r="BC435" i="100"/>
  <c r="BL502" i="100"/>
  <c r="BL508" i="100"/>
  <c r="BK436" i="100"/>
  <c r="BK548" i="100" s="1"/>
  <c r="BK437" i="100"/>
  <c r="BK549" i="100" s="1"/>
  <c r="BB508" i="100"/>
  <c r="BB502" i="100"/>
  <c r="AI366" i="100"/>
  <c r="AI515" i="100" s="1"/>
  <c r="AI365" i="100"/>
  <c r="AI514" i="100" s="1"/>
  <c r="Y539" i="100"/>
  <c r="Y337" i="100"/>
  <c r="AO509" i="100"/>
  <c r="AO503" i="100"/>
  <c r="AD437" i="100"/>
  <c r="AD549" i="100" s="1"/>
  <c r="AD436" i="100"/>
  <c r="AD548" i="100" s="1"/>
  <c r="AW169" i="100"/>
  <c r="BF365" i="100"/>
  <c r="BF514" i="100" s="1"/>
  <c r="BF366" i="100"/>
  <c r="BF515" i="100" s="1"/>
  <c r="AX353" i="100"/>
  <c r="AX354" i="100"/>
  <c r="BG509" i="100"/>
  <c r="BG503" i="100"/>
  <c r="AT339" i="100"/>
  <c r="AT340" i="100" s="1"/>
  <c r="AT435" i="100"/>
  <c r="AS503" i="100"/>
  <c r="AS509" i="100"/>
  <c r="AF508" i="100"/>
  <c r="AF502" i="100"/>
  <c r="AI169" i="100"/>
  <c r="AY508" i="100"/>
  <c r="AY502" i="100"/>
  <c r="AV508" i="100"/>
  <c r="AV502" i="100"/>
  <c r="AQ508" i="100"/>
  <c r="AQ502" i="100"/>
  <c r="AE365" i="100"/>
  <c r="AE514" i="100" s="1"/>
  <c r="AE366" i="100"/>
  <c r="AE515" i="100" s="1"/>
  <c r="AZ353" i="100"/>
  <c r="AZ354" i="100"/>
  <c r="AX169" i="100"/>
  <c r="AJ437" i="100"/>
  <c r="AJ549" i="100" s="1"/>
  <c r="AJ436" i="100"/>
  <c r="AJ548" i="100" s="1"/>
  <c r="BJ503" i="100"/>
  <c r="BJ509" i="100"/>
  <c r="AK339" i="100"/>
  <c r="AK340" i="100" s="1"/>
  <c r="AK435" i="100"/>
  <c r="Z169" i="100"/>
  <c r="BH503" i="100"/>
  <c r="BH509" i="100"/>
  <c r="AD502" i="100"/>
  <c r="AD508" i="100"/>
  <c r="Y333" i="100"/>
  <c r="Y169" i="100" s="1"/>
  <c r="Y506" i="100"/>
  <c r="BJ436" i="100"/>
  <c r="BJ548" i="100" s="1"/>
  <c r="BJ437" i="100"/>
  <c r="BJ549" i="100" s="1"/>
  <c r="AP508" i="100"/>
  <c r="AP502" i="100"/>
  <c r="AJ502" i="100"/>
  <c r="AJ508" i="100"/>
  <c r="BB503" i="100"/>
  <c r="BB509" i="100"/>
  <c r="Y307" i="100"/>
  <c r="BJ508" i="100"/>
  <c r="BJ502" i="100"/>
  <c r="AC503" i="100"/>
  <c r="AC509" i="100"/>
  <c r="AD503" i="100"/>
  <c r="AD509" i="100"/>
  <c r="BN366" i="100"/>
  <c r="BN515" i="100" s="1"/>
  <c r="BN365" i="100"/>
  <c r="BN514" i="100" s="1"/>
  <c r="AB502" i="100"/>
  <c r="AB508" i="100"/>
  <c r="K289" i="100" a="1"/>
  <c r="K289" i="100" s="1"/>
  <c r="AJ503" i="100"/>
  <c r="AJ509" i="100"/>
  <c r="AT365" i="100"/>
  <c r="AT514" i="100" s="1"/>
  <c r="AT366" i="100"/>
  <c r="AT515" i="100" s="1"/>
  <c r="K307" i="100" l="1"/>
  <c r="AX503" i="100"/>
  <c r="AX509" i="100"/>
  <c r="AK436" i="100"/>
  <c r="AK548" i="100" s="1"/>
  <c r="AK437" i="100"/>
  <c r="AK549" i="100" s="1"/>
  <c r="AZ502" i="100"/>
  <c r="AZ508" i="100"/>
  <c r="AE509" i="100"/>
  <c r="AE503" i="100"/>
  <c r="AT509" i="100"/>
  <c r="AT503" i="100"/>
  <c r="BC437" i="100"/>
  <c r="BC549" i="100" s="1"/>
  <c r="BC436" i="100"/>
  <c r="BC548" i="100" s="1"/>
  <c r="AK503" i="100"/>
  <c r="AK509" i="100"/>
  <c r="AZ436" i="100"/>
  <c r="AZ548" i="100" s="1"/>
  <c r="AZ437" i="100"/>
  <c r="AZ549" i="100" s="1"/>
  <c r="AE508" i="100"/>
  <c r="AE502" i="100"/>
  <c r="BF508" i="100"/>
  <c r="BF502" i="100"/>
  <c r="AT508" i="100"/>
  <c r="AT502" i="100"/>
  <c r="BN502" i="100"/>
  <c r="BN508" i="100"/>
  <c r="AN508" i="100"/>
  <c r="AN502" i="100"/>
  <c r="BC503" i="100"/>
  <c r="BC509" i="100"/>
  <c r="AT437" i="100"/>
  <c r="AT549" i="100" s="1"/>
  <c r="AT436" i="100"/>
  <c r="AT548" i="100" s="1"/>
  <c r="AK508" i="100"/>
  <c r="AK502" i="100"/>
  <c r="BA436" i="100"/>
  <c r="BA548" i="100" s="1"/>
  <c r="BA437" i="100"/>
  <c r="BA549" i="100" s="1"/>
  <c r="BA503" i="100"/>
  <c r="BA509" i="100"/>
  <c r="Y366" i="100"/>
  <c r="Y515" i="100" s="1"/>
  <c r="Y365" i="100"/>
  <c r="Y514" i="100" s="1"/>
  <c r="AL503" i="100"/>
  <c r="AL509" i="100"/>
  <c r="Z508" i="100"/>
  <c r="Z502" i="100"/>
  <c r="Y435" i="100"/>
  <c r="Y339" i="100"/>
  <c r="Y340" i="100" s="1"/>
  <c r="K340" i="100" s="1"/>
  <c r="AW503" i="100"/>
  <c r="AW509" i="100"/>
  <c r="AL437" i="100"/>
  <c r="AL549" i="100" s="1"/>
  <c r="AL436" i="100"/>
  <c r="AL548" i="100" s="1"/>
  <c r="AI437" i="100"/>
  <c r="AI549" i="100" s="1"/>
  <c r="AI436" i="100"/>
  <c r="AI548" i="100" s="1"/>
  <c r="BF436" i="100"/>
  <c r="BF548" i="100" s="1"/>
  <c r="BF437" i="100"/>
  <c r="BF549" i="100" s="1"/>
  <c r="AH502" i="100"/>
  <c r="AH508" i="100"/>
  <c r="AE436" i="100"/>
  <c r="AE548" i="100" s="1"/>
  <c r="AE437" i="100"/>
  <c r="AE549" i="100" s="1"/>
  <c r="AH436" i="100"/>
  <c r="AH548" i="100" s="1"/>
  <c r="AH437" i="100"/>
  <c r="AH549" i="100" s="1"/>
  <c r="AI508" i="100"/>
  <c r="AI502" i="100"/>
  <c r="AZ509" i="100"/>
  <c r="AZ503" i="100"/>
  <c r="AX502" i="100"/>
  <c r="AX508" i="100"/>
  <c r="BA508" i="100"/>
  <c r="BA502" i="100"/>
  <c r="Y353" i="100"/>
  <c r="Y354" i="100"/>
  <c r="AL502" i="100"/>
  <c r="AL508" i="100"/>
  <c r="Z509" i="100"/>
  <c r="Z503" i="100"/>
  <c r="AW502" i="100"/>
  <c r="AW508" i="100"/>
  <c r="AN437" i="100"/>
  <c r="AN549" i="100" s="1"/>
  <c r="AN436" i="100"/>
  <c r="AN548" i="100" s="1"/>
  <c r="Z436" i="100"/>
  <c r="Z548" i="100" s="1"/>
  <c r="Z437" i="100"/>
  <c r="Z549" i="100" s="1"/>
  <c r="AH503" i="100"/>
  <c r="AH509" i="100"/>
  <c r="AI503" i="100"/>
  <c r="AI509" i="100"/>
  <c r="BF503" i="100"/>
  <c r="BF509" i="100"/>
  <c r="BN503" i="100"/>
  <c r="BN509" i="100"/>
  <c r="AN509" i="100"/>
  <c r="AN503" i="100"/>
  <c r="AW436" i="100"/>
  <c r="AW548" i="100" s="1"/>
  <c r="AW437" i="100"/>
  <c r="AW549" i="100" s="1"/>
  <c r="BC508" i="100"/>
  <c r="BC502" i="100"/>
  <c r="AX436" i="100"/>
  <c r="AX548" i="100" s="1"/>
  <c r="AX437" i="100"/>
  <c r="AX549" i="100" s="1"/>
  <c r="BN437" i="100"/>
  <c r="BN549" i="100" s="1"/>
  <c r="BN436" i="100"/>
  <c r="BN548" i="100" s="1"/>
  <c r="K2" i="100" l="1" a="1"/>
  <c r="K2" i="100" s="1"/>
  <c r="Y509" i="100"/>
  <c r="Y503" i="100"/>
  <c r="Y502" i="100"/>
  <c r="Y508" i="100"/>
  <c r="Y437" i="100"/>
  <c r="Y549" i="100" s="1"/>
  <c r="Y436" i="100"/>
  <c r="Y548" i="100" s="1"/>
  <c r="N13" i="104" l="1" a="1"/>
  <c r="V25" i="104" s="1"/>
  <c r="V86" i="104" s="1"/>
  <c r="N13" i="164" a="1"/>
  <c r="AE35" i="164" l="1"/>
  <c r="AX29" i="164"/>
  <c r="AM20" i="164"/>
  <c r="U17" i="164"/>
  <c r="AM42" i="164"/>
  <c r="AL39" i="164"/>
  <c r="T39" i="164"/>
  <c r="O20" i="164"/>
  <c r="O62" i="164" s="1"/>
  <c r="BJ35" i="164"/>
  <c r="P22" i="164"/>
  <c r="R31" i="164"/>
  <c r="AR26" i="164"/>
  <c r="AM33" i="164"/>
  <c r="N22" i="164"/>
  <c r="N64" i="164" s="1"/>
  <c r="AT29" i="164"/>
  <c r="AP24" i="164"/>
  <c r="Q35" i="164"/>
  <c r="BF25" i="164"/>
  <c r="N42" i="164"/>
  <c r="N84" i="164" s="1"/>
  <c r="AR33" i="164"/>
  <c r="Q33" i="164"/>
  <c r="AO36" i="164"/>
  <c r="AH31" i="164"/>
  <c r="AJ29" i="164"/>
  <c r="X23" i="164"/>
  <c r="AD30" i="164"/>
  <c r="N21" i="164"/>
  <c r="N63" i="164" s="1"/>
  <c r="AZ40" i="164"/>
  <c r="O37" i="164"/>
  <c r="O79" i="164" s="1"/>
  <c r="O30" i="164"/>
  <c r="O72" i="164" s="1"/>
  <c r="AV25" i="164"/>
  <c r="AU40" i="164"/>
  <c r="S17" i="164"/>
  <c r="AR37" i="164"/>
  <c r="BJ29" i="164"/>
  <c r="AC31" i="164"/>
  <c r="R41" i="164"/>
  <c r="BI39" i="164"/>
  <c r="BI26" i="164"/>
  <c r="W24" i="164"/>
  <c r="N39" i="164"/>
  <c r="N81" i="164" s="1"/>
  <c r="AH33" i="164"/>
  <c r="AL23" i="164"/>
  <c r="BH31" i="164"/>
  <c r="BB42" i="164"/>
  <c r="AC39" i="164"/>
  <c r="BA23" i="164"/>
  <c r="S22" i="164"/>
  <c r="U38" i="164"/>
  <c r="V41" i="164"/>
  <c r="Q28" i="164"/>
  <c r="X35" i="164"/>
  <c r="V26" i="164"/>
  <c r="BB39" i="164"/>
  <c r="AP26" i="164"/>
  <c r="AU31" i="164"/>
  <c r="P39" i="164"/>
  <c r="BI30" i="164"/>
  <c r="BA24" i="164"/>
  <c r="BI35" i="164"/>
  <c r="AS39" i="164"/>
  <c r="AF41" i="164"/>
  <c r="BE42" i="164"/>
  <c r="O41" i="164"/>
  <c r="O83" i="164" s="1"/>
  <c r="AP36" i="164"/>
  <c r="W23" i="164"/>
  <c r="AY40" i="164"/>
  <c r="AP35" i="164"/>
  <c r="W39" i="164"/>
  <c r="AE25" i="164"/>
  <c r="BK37" i="164"/>
  <c r="AU39" i="164"/>
  <c r="W32" i="164"/>
  <c r="AV32" i="164"/>
  <c r="Y41" i="164"/>
  <c r="AM30" i="164"/>
  <c r="AP23" i="164"/>
  <c r="AC25" i="164"/>
  <c r="AH38" i="164"/>
  <c r="BE40" i="164"/>
  <c r="Q31" i="164"/>
  <c r="BJ37" i="164"/>
  <c r="U23" i="164"/>
  <c r="AJ35" i="164"/>
  <c r="BI40" i="164"/>
  <c r="T29" i="164"/>
  <c r="AN42" i="164"/>
  <c r="W36" i="164"/>
  <c r="AX33" i="164"/>
  <c r="AJ20" i="164"/>
  <c r="AY38" i="164"/>
  <c r="BI20" i="164"/>
  <c r="AU42" i="164"/>
  <c r="BK31" i="164"/>
  <c r="AE37" i="164"/>
  <c r="BA29" i="164"/>
  <c r="AP29" i="164"/>
  <c r="U26" i="164"/>
  <c r="T26" i="164"/>
  <c r="AE33" i="164"/>
  <c r="AL38" i="164"/>
  <c r="AJ23" i="164"/>
  <c r="AB17" i="164"/>
  <c r="BF29" i="164"/>
  <c r="AA36" i="164"/>
  <c r="N29" i="164"/>
  <c r="N71" i="164" s="1"/>
  <c r="T42" i="164"/>
  <c r="Q23" i="164"/>
  <c r="N35" i="164"/>
  <c r="N77" i="164" s="1"/>
  <c r="W40" i="164"/>
  <c r="AP30" i="164"/>
  <c r="AU29" i="164"/>
  <c r="BF39" i="164"/>
  <c r="AO42" i="164"/>
  <c r="AM39" i="164"/>
  <c r="AU38" i="164"/>
  <c r="U36" i="164"/>
  <c r="N32" i="164"/>
  <c r="N74" i="164" s="1"/>
  <c r="AG40" i="164"/>
  <c r="AU37" i="164"/>
  <c r="AA17" i="164"/>
  <c r="V39" i="164"/>
  <c r="BJ23" i="164"/>
  <c r="T19" i="164"/>
  <c r="Q41" i="164"/>
  <c r="AB25" i="164"/>
  <c r="AI20" i="164"/>
  <c r="AR17" i="164"/>
  <c r="P34" i="164"/>
  <c r="N15" i="164"/>
  <c r="N57" i="164" s="1"/>
  <c r="V31" i="164"/>
  <c r="AS41" i="164"/>
  <c r="U42" i="164"/>
  <c r="R33" i="164"/>
  <c r="X30" i="164"/>
  <c r="BC20" i="164"/>
  <c r="V30" i="164"/>
  <c r="AB20" i="164"/>
  <c r="P26" i="164"/>
  <c r="AF31" i="164"/>
  <c r="R15" i="164"/>
  <c r="O19" i="164"/>
  <c r="O61" i="164" s="1"/>
  <c r="W29" i="164"/>
  <c r="BG17" i="164"/>
  <c r="BB17" i="164"/>
  <c r="BG35" i="164"/>
  <c r="AA41" i="164"/>
  <c r="BD17" i="164"/>
  <c r="AD23" i="164"/>
  <c r="AV30" i="164"/>
  <c r="AH24" i="164"/>
  <c r="AJ37" i="164"/>
  <c r="BF42" i="164"/>
  <c r="AR29" i="164"/>
  <c r="AO24" i="164"/>
  <c r="AW26" i="164"/>
  <c r="BD38" i="164"/>
  <c r="AC32" i="164"/>
  <c r="AO35" i="164"/>
  <c r="U33" i="164"/>
  <c r="R13" i="164"/>
  <c r="P20" i="164"/>
  <c r="AT17" i="164"/>
  <c r="AH25" i="164"/>
  <c r="AL20" i="164"/>
  <c r="O16" i="164"/>
  <c r="O58" i="164" s="1"/>
  <c r="AT31" i="164"/>
  <c r="AU26" i="164"/>
  <c r="BA33" i="164"/>
  <c r="N36" i="164"/>
  <c r="N78" i="164" s="1"/>
  <c r="AX39" i="164"/>
  <c r="Q32" i="164"/>
  <c r="BH35" i="164"/>
  <c r="AT41" i="164"/>
  <c r="AQ36" i="164"/>
  <c r="AE38" i="164"/>
  <c r="AX26" i="164"/>
  <c r="AS36" i="164"/>
  <c r="AF29" i="164"/>
  <c r="BG36" i="164"/>
  <c r="BD31" i="164"/>
  <c r="P35" i="164"/>
  <c r="BC40" i="164"/>
  <c r="BK39" i="164"/>
  <c r="AS24" i="164"/>
  <c r="AS33" i="164"/>
  <c r="Q13" i="164"/>
  <c r="X38" i="164"/>
  <c r="AY39" i="164"/>
  <c r="Q36" i="164"/>
  <c r="AY30" i="164"/>
  <c r="AM32" i="164"/>
  <c r="O14" i="164"/>
  <c r="O56" i="164" s="1"/>
  <c r="AT26" i="164"/>
  <c r="AK17" i="164"/>
  <c r="AQ20" i="164"/>
  <c r="AD26" i="164"/>
  <c r="AZ33" i="164"/>
  <c r="BF41" i="164"/>
  <c r="BB40" i="164"/>
  <c r="Y26" i="164"/>
  <c r="AC40" i="164"/>
  <c r="AK41" i="164"/>
  <c r="AQ32" i="164"/>
  <c r="AL36" i="164"/>
  <c r="BD25" i="164"/>
  <c r="Y23" i="164"/>
  <c r="N38" i="164"/>
  <c r="N80" i="164" s="1"/>
  <c r="AZ26" i="164"/>
  <c r="BB36" i="164"/>
  <c r="AE24" i="164"/>
  <c r="AJ39" i="164"/>
  <c r="N24" i="164"/>
  <c r="N66" i="164" s="1"/>
  <c r="N16" i="164"/>
  <c r="N58" i="164" s="1"/>
  <c r="Z24" i="164"/>
  <c r="BK29" i="164"/>
  <c r="BB29" i="164"/>
  <c r="AF32" i="164"/>
  <c r="AO38" i="164"/>
  <c r="BF36" i="164"/>
  <c r="AD39" i="164"/>
  <c r="BB26" i="164"/>
  <c r="R38" i="164"/>
  <c r="AG33" i="164"/>
  <c r="AW24" i="164"/>
  <c r="S26" i="164"/>
  <c r="AG39" i="164"/>
  <c r="AN32" i="164"/>
  <c r="BA39" i="164"/>
  <c r="BI33" i="164"/>
  <c r="BB23" i="164"/>
  <c r="P24" i="164"/>
  <c r="BJ32" i="164"/>
  <c r="BK25" i="164"/>
  <c r="Q20" i="164"/>
  <c r="BF30" i="164"/>
  <c r="V38" i="164"/>
  <c r="O31" i="164"/>
  <c r="O73" i="164" s="1"/>
  <c r="T36" i="164"/>
  <c r="AD36" i="164"/>
  <c r="P19" i="164"/>
  <c r="AW30" i="164"/>
  <c r="AU32" i="164"/>
  <c r="Y32" i="164"/>
  <c r="BE25" i="164"/>
  <c r="BG32" i="164"/>
  <c r="BE32" i="164"/>
  <c r="AQ23" i="164"/>
  <c r="AJ32" i="164"/>
  <c r="BG33" i="164"/>
  <c r="BE30" i="164"/>
  <c r="AQ24" i="164"/>
  <c r="AH42" i="164"/>
  <c r="BA40" i="164"/>
  <c r="O17" i="164"/>
  <c r="O59" i="164" s="1"/>
  <c r="V37" i="164"/>
  <c r="S34" i="164"/>
  <c r="AA34" i="164"/>
  <c r="AM34" i="164"/>
  <c r="AZ34" i="164"/>
  <c r="BG34" i="164"/>
  <c r="X34" i="164"/>
  <c r="AQ34" i="164"/>
  <c r="BK34" i="164"/>
  <c r="AF34" i="164"/>
  <c r="AW34" i="164"/>
  <c r="Y34" i="164"/>
  <c r="AP34" i="164"/>
  <c r="AI17" i="164"/>
  <c r="AV26" i="164"/>
  <c r="AE26" i="164"/>
  <c r="AL26" i="164"/>
  <c r="AA32" i="164"/>
  <c r="AX35" i="164"/>
  <c r="AC23" i="164"/>
  <c r="Z17" i="164"/>
  <c r="BD35" i="164"/>
  <c r="BJ24" i="164"/>
  <c r="P31" i="164"/>
  <c r="R28" i="164"/>
  <c r="P42" i="164"/>
  <c r="Y37" i="164"/>
  <c r="AB42" i="164"/>
  <c r="BB25" i="164"/>
  <c r="AD29" i="164"/>
  <c r="BK42" i="164"/>
  <c r="AN20" i="164"/>
  <c r="BF33" i="164"/>
  <c r="AC30" i="164"/>
  <c r="AN24" i="164"/>
  <c r="Y40" i="164"/>
  <c r="AN26" i="164"/>
  <c r="AH35" i="164"/>
  <c r="AP17" i="164"/>
  <c r="X32" i="164"/>
  <c r="Q27" i="164"/>
  <c r="BI42" i="164"/>
  <c r="Z37" i="164"/>
  <c r="BG39" i="164"/>
  <c r="AA33" i="164"/>
  <c r="AO31" i="164"/>
  <c r="R40" i="164"/>
  <c r="BC36" i="164"/>
  <c r="N18" i="164"/>
  <c r="N60" i="164" s="1"/>
  <c r="AI35" i="164"/>
  <c r="AC24" i="164"/>
  <c r="BB41" i="164"/>
  <c r="AA42" i="164"/>
  <c r="AK31" i="164"/>
  <c r="N20" i="164"/>
  <c r="N62" i="164" s="1"/>
  <c r="AQ25" i="164"/>
  <c r="AN33" i="164"/>
  <c r="AI23" i="164"/>
  <c r="AT23" i="164"/>
  <c r="AI41" i="164"/>
  <c r="AC29" i="164"/>
  <c r="AY17" i="164"/>
  <c r="AG41" i="164"/>
  <c r="AS40" i="164"/>
  <c r="Z20" i="164"/>
  <c r="AK37" i="164"/>
  <c r="AU24" i="164"/>
  <c r="S25" i="164"/>
  <c r="AE42" i="164"/>
  <c r="AU30" i="164"/>
  <c r="BJ36" i="164"/>
  <c r="BB33" i="164"/>
  <c r="S13" i="164"/>
  <c r="T41" i="164"/>
  <c r="S29" i="164"/>
  <c r="AC41" i="164"/>
  <c r="BB31" i="164"/>
  <c r="BB30" i="164"/>
  <c r="AT37" i="164"/>
  <c r="BJ40" i="164"/>
  <c r="AB36" i="164"/>
  <c r="AQ41" i="164"/>
  <c r="AX24" i="164"/>
  <c r="U35" i="164"/>
  <c r="AZ17" i="164"/>
  <c r="AK38" i="164"/>
  <c r="O36" i="164"/>
  <c r="O78" i="164" s="1"/>
  <c r="BE26" i="164"/>
  <c r="BC24" i="164"/>
  <c r="Q19" i="164"/>
  <c r="AS35" i="164"/>
  <c r="BA30" i="164"/>
  <c r="AV36" i="164"/>
  <c r="BK38" i="164"/>
  <c r="AY41" i="164"/>
  <c r="AE17" i="164"/>
  <c r="AF37" i="164"/>
  <c r="BH24" i="164"/>
  <c r="BD24" i="164"/>
  <c r="AQ37" i="164"/>
  <c r="AN35" i="164"/>
  <c r="Q18" i="164"/>
  <c r="BK40" i="164"/>
  <c r="AL40" i="164"/>
  <c r="AE36" i="164"/>
  <c r="AG38" i="164"/>
  <c r="Q42" i="164"/>
  <c r="BG40" i="164"/>
  <c r="AV31" i="164"/>
  <c r="AE30" i="164"/>
  <c r="AY42" i="164"/>
  <c r="X17" i="164"/>
  <c r="AW25" i="164"/>
  <c r="AH39" i="164"/>
  <c r="AE23" i="164"/>
  <c r="P25" i="164"/>
  <c r="AO20" i="164"/>
  <c r="R39" i="164"/>
  <c r="AK39" i="164"/>
  <c r="V20" i="164"/>
  <c r="T31" i="164"/>
  <c r="N19" i="164"/>
  <c r="N61" i="164" s="1"/>
  <c r="BH32" i="164"/>
  <c r="R37" i="164"/>
  <c r="AL24" i="164"/>
  <c r="O25" i="164"/>
  <c r="O67" i="164" s="1"/>
  <c r="AT40" i="164"/>
  <c r="AK33" i="164"/>
  <c r="BC26" i="164"/>
  <c r="AQ40" i="164"/>
  <c r="AG23" i="164"/>
  <c r="BE29" i="164"/>
  <c r="V17" i="164"/>
  <c r="U39" i="164"/>
  <c r="AM25" i="164"/>
  <c r="S21" i="164"/>
  <c r="V25" i="164"/>
  <c r="AZ32" i="164"/>
  <c r="BC34" i="164"/>
  <c r="AJ34" i="164"/>
  <c r="W34" i="164"/>
  <c r="BE34" i="164"/>
  <c r="AC20" i="164"/>
  <c r="AF38" i="164"/>
  <c r="AD20" i="164"/>
  <c r="AE20" i="164"/>
  <c r="AZ25" i="164"/>
  <c r="O22" i="164"/>
  <c r="O64" i="164" s="1"/>
  <c r="AK42" i="164"/>
  <c r="T40" i="164"/>
  <c r="BD30" i="164"/>
  <c r="AW35" i="164"/>
  <c r="AI31" i="164"/>
  <c r="P32" i="164"/>
  <c r="BE37" i="164"/>
  <c r="Q26" i="164"/>
  <c r="AN40" i="164"/>
  <c r="AI40" i="164"/>
  <c r="BK23" i="164"/>
  <c r="BK26" i="164"/>
  <c r="Y33" i="164"/>
  <c r="AZ30" i="164"/>
  <c r="BG41" i="164"/>
  <c r="AK24" i="164"/>
  <c r="N34" i="164"/>
  <c r="N76" i="164" s="1"/>
  <c r="AV42" i="164"/>
  <c r="AW32" i="164"/>
  <c r="Q39" i="164"/>
  <c r="AI37" i="164"/>
  <c r="AZ23" i="164"/>
  <c r="AJ36" i="164"/>
  <c r="AP42" i="164"/>
  <c r="AJ41" i="164"/>
  <c r="AP39" i="164"/>
  <c r="AZ29" i="164"/>
  <c r="BA20" i="164"/>
  <c r="S18" i="164"/>
  <c r="W38" i="164"/>
  <c r="BB32" i="164"/>
  <c r="P13" i="164"/>
  <c r="BK33" i="164"/>
  <c r="R27" i="164"/>
  <c r="AJ33" i="164"/>
  <c r="BF20" i="164"/>
  <c r="AI39" i="164"/>
  <c r="BI24" i="164"/>
  <c r="AJ24" i="164"/>
  <c r="AM40" i="164"/>
  <c r="BG20" i="164"/>
  <c r="AY25" i="164"/>
  <c r="W33" i="164"/>
  <c r="AI33" i="164"/>
  <c r="AD17" i="164"/>
  <c r="AU17" i="164"/>
  <c r="AP25" i="164"/>
  <c r="BB24" i="164"/>
  <c r="S42" i="164"/>
  <c r="BJ38" i="164"/>
  <c r="P18" i="164"/>
  <c r="AN39" i="164"/>
  <c r="AX41" i="164"/>
  <c r="AV40" i="164"/>
  <c r="BI29" i="164"/>
  <c r="AY20" i="164"/>
  <c r="BD42" i="164"/>
  <c r="BI32" i="164"/>
  <c r="S23" i="164"/>
  <c r="AT20" i="164"/>
  <c r="AD31" i="164"/>
  <c r="AH29" i="164"/>
  <c r="BG26" i="164"/>
  <c r="AC36" i="164"/>
  <c r="AY32" i="164"/>
  <c r="BF40" i="164"/>
  <c r="P30" i="164"/>
  <c r="BB35" i="164"/>
  <c r="AE31" i="164"/>
  <c r="S41" i="164"/>
  <c r="BG29" i="164"/>
  <c r="AI26" i="164"/>
  <c r="AX32" i="164"/>
  <c r="AT32" i="164"/>
  <c r="AC35" i="164"/>
  <c r="BE38" i="164"/>
  <c r="AT30" i="164"/>
  <c r="AA25" i="164"/>
  <c r="AH23" i="164"/>
  <c r="P36" i="164"/>
  <c r="BA36" i="164"/>
  <c r="AG25" i="164"/>
  <c r="BH39" i="164"/>
  <c r="O38" i="164"/>
  <c r="O80" i="164" s="1"/>
  <c r="AS38" i="164"/>
  <c r="R14" i="164"/>
  <c r="AZ24" i="164"/>
  <c r="BA41" i="164"/>
  <c r="P21" i="164"/>
  <c r="AT36" i="164"/>
  <c r="AU33" i="164"/>
  <c r="AN17" i="164"/>
  <c r="BC41" i="164"/>
  <c r="P15" i="164"/>
  <c r="AR36" i="164"/>
  <c r="BE24" i="164"/>
  <c r="Q16" i="164"/>
  <c r="AZ42" i="164"/>
  <c r="R26" i="164"/>
  <c r="W20" i="164"/>
  <c r="S33" i="164"/>
  <c r="AD35" i="164"/>
  <c r="AW38" i="164"/>
  <c r="N23" i="164"/>
  <c r="N65" i="164" s="1"/>
  <c r="AB32" i="164"/>
  <c r="AX38" i="164"/>
  <c r="AF36" i="164"/>
  <c r="AZ36" i="164"/>
  <c r="AB38" i="164"/>
  <c r="V35" i="164"/>
  <c r="AY24" i="164"/>
  <c r="S16" i="164"/>
  <c r="AQ26" i="164"/>
  <c r="AG37" i="164"/>
  <c r="R23" i="164"/>
  <c r="AV38" i="164"/>
  <c r="BD36" i="164"/>
  <c r="N13" i="164"/>
  <c r="N55" i="164" s="1"/>
  <c r="AM37" i="164"/>
  <c r="AB37" i="164"/>
  <c r="Y29" i="164"/>
  <c r="X33" i="164"/>
  <c r="X37" i="164"/>
  <c r="AQ38" i="164"/>
  <c r="BJ33" i="164"/>
  <c r="V40" i="164"/>
  <c r="Z23" i="164"/>
  <c r="AN25" i="164"/>
  <c r="N30" i="164"/>
  <c r="N72" i="164" s="1"/>
  <c r="AQ31" i="164"/>
  <c r="AE29" i="164"/>
  <c r="AS37" i="164"/>
  <c r="AW33" i="164"/>
  <c r="BE33" i="164"/>
  <c r="AE40" i="164"/>
  <c r="Z36" i="164"/>
  <c r="Q25" i="164"/>
  <c r="AZ31" i="164"/>
  <c r="BI37" i="164"/>
  <c r="Z29" i="164"/>
  <c r="AR39" i="164"/>
  <c r="AT35" i="164"/>
  <c r="AC37" i="164"/>
  <c r="BJ25" i="164"/>
  <c r="S37" i="164"/>
  <c r="BF38" i="164"/>
  <c r="BE41" i="164"/>
  <c r="Q24" i="164"/>
  <c r="AL29" i="164"/>
  <c r="AJ26" i="164"/>
  <c r="O21" i="164"/>
  <c r="O63" i="164" s="1"/>
  <c r="AV20" i="164"/>
  <c r="AS31" i="164"/>
  <c r="AF25" i="164"/>
  <c r="P17" i="164"/>
  <c r="Y20" i="164"/>
  <c r="R35" i="164"/>
  <c r="AG42" i="164"/>
  <c r="P28" i="164"/>
  <c r="AR23" i="164"/>
  <c r="V33" i="164"/>
  <c r="AY35" i="164"/>
  <c r="W26" i="164"/>
  <c r="S24" i="164"/>
  <c r="AL30" i="164"/>
  <c r="AP40" i="164"/>
  <c r="AC17" i="164"/>
  <c r="AA30" i="164"/>
  <c r="AN23" i="164"/>
  <c r="AN41" i="164"/>
  <c r="R16" i="164"/>
  <c r="AU23" i="164"/>
  <c r="AN38" i="164"/>
  <c r="AH32" i="164"/>
  <c r="AD25" i="164"/>
  <c r="BI25" i="164"/>
  <c r="BE36" i="164"/>
  <c r="BH17" i="164"/>
  <c r="AM26" i="164"/>
  <c r="Y42" i="164"/>
  <c r="BD40" i="164"/>
  <c r="AM35" i="164"/>
  <c r="X29" i="164"/>
  <c r="Q14" i="164"/>
  <c r="BE31" i="164"/>
  <c r="AP32" i="164"/>
  <c r="AA39" i="164"/>
  <c r="AG29" i="164"/>
  <c r="BC29" i="164"/>
  <c r="Z35" i="164"/>
  <c r="P41" i="164"/>
  <c r="Q37" i="164"/>
  <c r="S20" i="164"/>
  <c r="BH42" i="164"/>
  <c r="AJ38" i="164"/>
  <c r="AK35" i="164"/>
  <c r="AO23" i="164"/>
  <c r="AU25" i="164"/>
  <c r="BE39" i="164"/>
  <c r="AQ35" i="164"/>
  <c r="AG35" i="164"/>
  <c r="AR40" i="164"/>
  <c r="BD32" i="164"/>
  <c r="AO32" i="164"/>
  <c r="P40" i="164"/>
  <c r="U25" i="164"/>
  <c r="X36" i="164"/>
  <c r="AN37" i="164"/>
  <c r="W42" i="164"/>
  <c r="O26" i="164"/>
  <c r="O68" i="164" s="1"/>
  <c r="AV39" i="164"/>
  <c r="R18" i="164"/>
  <c r="AO40" i="164"/>
  <c r="T27" i="164"/>
  <c r="O27" i="164"/>
  <c r="O69" i="164" s="1"/>
  <c r="W30" i="164"/>
  <c r="BG31" i="164"/>
  <c r="O18" i="164"/>
  <c r="O60" i="164" s="1"/>
  <c r="BE20" i="164"/>
  <c r="AH30" i="164"/>
  <c r="U29" i="164"/>
  <c r="AP33" i="164"/>
  <c r="BB20" i="164"/>
  <c r="AO17" i="164"/>
  <c r="AT33" i="164"/>
  <c r="Y30" i="164"/>
  <c r="BJ41" i="164"/>
  <c r="AG31" i="164"/>
  <c r="S15" i="164"/>
  <c r="O39" i="164"/>
  <c r="O81" i="164" s="1"/>
  <c r="U40" i="164"/>
  <c r="AB41" i="164"/>
  <c r="BH41" i="164"/>
  <c r="T37" i="164"/>
  <c r="Q40" i="164"/>
  <c r="P37" i="164"/>
  <c r="U30" i="164"/>
  <c r="BH40" i="164"/>
  <c r="AW42" i="164"/>
  <c r="R17" i="164"/>
  <c r="AB40" i="164"/>
  <c r="N41" i="164"/>
  <c r="N83" i="164" s="1"/>
  <c r="AJ31" i="164"/>
  <c r="BK32" i="164"/>
  <c r="T38" i="164"/>
  <c r="AB30" i="164"/>
  <c r="N31" i="164"/>
  <c r="N73" i="164" s="1"/>
  <c r="AD32" i="164"/>
  <c r="BI31" i="164"/>
  <c r="AK29" i="164"/>
  <c r="T34" i="164"/>
  <c r="AB34" i="164"/>
  <c r="AR34" i="164"/>
  <c r="BB34" i="164"/>
  <c r="BH34" i="164"/>
  <c r="AH34" i="164"/>
  <c r="AT34" i="164"/>
  <c r="Q34" i="164"/>
  <c r="AL34" i="164"/>
  <c r="BA34" i="164"/>
  <c r="AC34" i="164"/>
  <c r="AU34" i="164"/>
  <c r="BC35" i="164"/>
  <c r="BD33" i="164"/>
  <c r="T32" i="164"/>
  <c r="AG17" i="164"/>
  <c r="N27" i="164"/>
  <c r="N69" i="164" s="1"/>
  <c r="T18" i="164"/>
  <c r="N26" i="164"/>
  <c r="N68" i="164" s="1"/>
  <c r="AM17" i="164"/>
  <c r="AS25" i="164"/>
  <c r="BE17" i="164"/>
  <c r="BA32" i="164"/>
  <c r="Z33" i="164"/>
  <c r="AO41" i="164"/>
  <c r="AI32" i="164"/>
  <c r="N14" i="164"/>
  <c r="N56" i="164" s="1"/>
  <c r="BC23" i="164"/>
  <c r="O24" i="164"/>
  <c r="O66" i="164" s="1"/>
  <c r="BC25" i="164"/>
  <c r="AP31" i="164"/>
  <c r="U41" i="164"/>
  <c r="AN30" i="164"/>
  <c r="AW20" i="164"/>
  <c r="AL17" i="164"/>
  <c r="BJ42" i="164"/>
  <c r="S14" i="164"/>
  <c r="AT39" i="164"/>
  <c r="AP20" i="164"/>
  <c r="AQ17" i="164"/>
  <c r="R24" i="164"/>
  <c r="BG23" i="164"/>
  <c r="AX23" i="164"/>
  <c r="AY23" i="164"/>
  <c r="AM31" i="164"/>
  <c r="AM38" i="164"/>
  <c r="AB24" i="164"/>
  <c r="AJ25" i="164"/>
  <c r="T16" i="164"/>
  <c r="AW40" i="164"/>
  <c r="BI17" i="164"/>
  <c r="BG25" i="164"/>
  <c r="T14" i="164"/>
  <c r="BC37" i="164"/>
  <c r="Q21" i="164"/>
  <c r="AD38" i="164"/>
  <c r="W31" i="164"/>
  <c r="U37" i="164"/>
  <c r="T15" i="164"/>
  <c r="W41" i="164"/>
  <c r="N28" i="164"/>
  <c r="N70" i="164" s="1"/>
  <c r="AQ33" i="164"/>
  <c r="AB23" i="164"/>
  <c r="AA23" i="164"/>
  <c r="V23" i="164"/>
  <c r="BB37" i="164"/>
  <c r="AV35" i="164"/>
  <c r="AH17" i="164"/>
  <c r="BG42" i="164"/>
  <c r="BA35" i="164"/>
  <c r="W25" i="164"/>
  <c r="AQ39" i="164"/>
  <c r="BA26" i="164"/>
  <c r="Q30" i="164"/>
  <c r="Z30" i="164"/>
  <c r="BC33" i="164"/>
  <c r="BD39" i="164"/>
  <c r="BI41" i="164"/>
  <c r="AC42" i="164"/>
  <c r="BC38" i="164"/>
  <c r="AI42" i="164"/>
  <c r="U20" i="164"/>
  <c r="Q22" i="164"/>
  <c r="N33" i="164"/>
  <c r="N75" i="164" s="1"/>
  <c r="AC26" i="164"/>
  <c r="AF39" i="164"/>
  <c r="Y17" i="164"/>
  <c r="Y31" i="164"/>
  <c r="U24" i="164"/>
  <c r="AT25" i="164"/>
  <c r="BE23" i="164"/>
  <c r="AT24" i="164"/>
  <c r="BK17" i="164"/>
  <c r="AX30" i="164"/>
  <c r="BH33" i="164"/>
  <c r="AA29" i="164"/>
  <c r="T24" i="164"/>
  <c r="AX31" i="164"/>
  <c r="BK24" i="164"/>
  <c r="AK23" i="164"/>
  <c r="BK35" i="164"/>
  <c r="BF23" i="164"/>
  <c r="S28" i="164"/>
  <c r="AD40" i="164"/>
  <c r="AN36" i="164"/>
  <c r="Y35" i="164"/>
  <c r="AV17" i="164"/>
  <c r="U31" i="164"/>
  <c r="AM41" i="164"/>
  <c r="AD24" i="164"/>
  <c r="Z25" i="164"/>
  <c r="T28" i="164"/>
  <c r="T35" i="164"/>
  <c r="S39" i="164"/>
  <c r="AW39" i="164"/>
  <c r="AT38" i="164"/>
  <c r="AL32" i="164"/>
  <c r="T13" i="164"/>
  <c r="R22" i="164"/>
  <c r="AV37" i="164"/>
  <c r="T30" i="164"/>
  <c r="BD20" i="164"/>
  <c r="BH30" i="164"/>
  <c r="AX42" i="164"/>
  <c r="AK26" i="164"/>
  <c r="AF23" i="164"/>
  <c r="AE39" i="164"/>
  <c r="BE35" i="164"/>
  <c r="AF20" i="164"/>
  <c r="AK25" i="164"/>
  <c r="AZ35" i="164"/>
  <c r="R20" i="164"/>
  <c r="V34" i="164"/>
  <c r="AV34" i="164"/>
  <c r="BI34" i="164"/>
  <c r="AX34" i="164"/>
  <c r="AE34" i="164"/>
  <c r="X25" i="164"/>
  <c r="AS42" i="164"/>
  <c r="BG24" i="164"/>
  <c r="AA20" i="164"/>
  <c r="AE41" i="164"/>
  <c r="AA24" i="164"/>
  <c r="AH36" i="164"/>
  <c r="AH37" i="164"/>
  <c r="AX37" i="164"/>
  <c r="AF24" i="164"/>
  <c r="AI38" i="164"/>
  <c r="AF33" i="164"/>
  <c r="BG37" i="164"/>
  <c r="AK36" i="164"/>
  <c r="AF35" i="164"/>
  <c r="T20" i="164"/>
  <c r="AP38" i="164"/>
  <c r="AL35" i="164"/>
  <c r="AN29" i="164"/>
  <c r="V29" i="164"/>
  <c r="AR20" i="164"/>
  <c r="X40" i="164"/>
  <c r="AR30" i="164"/>
  <c r="T17" i="164"/>
  <c r="W37" i="164"/>
  <c r="AB33" i="164"/>
  <c r="T21" i="164"/>
  <c r="AA35" i="164"/>
  <c r="AC38" i="164"/>
  <c r="AR42" i="164"/>
  <c r="N37" i="164"/>
  <c r="N79" i="164" s="1"/>
  <c r="AX20" i="164"/>
  <c r="AV24" i="164"/>
  <c r="Z40" i="164"/>
  <c r="BD37" i="164"/>
  <c r="AO39" i="164"/>
  <c r="X24" i="164"/>
  <c r="BK20" i="164"/>
  <c r="AK30" i="164"/>
  <c r="AL37" i="164"/>
  <c r="Z32" i="164"/>
  <c r="P27" i="164"/>
  <c r="AB31" i="164"/>
  <c r="V32" i="164"/>
  <c r="AC33" i="164"/>
  <c r="BC42" i="164"/>
  <c r="Z38" i="164"/>
  <c r="AG24" i="164"/>
  <c r="AK40" i="164"/>
  <c r="BH37" i="164"/>
  <c r="AZ20" i="164"/>
  <c r="AF42" i="164"/>
  <c r="AP37" i="164"/>
  <c r="BF24" i="164"/>
  <c r="BA31" i="164"/>
  <c r="AA31" i="164"/>
  <c r="AO26" i="164"/>
  <c r="AR32" i="164"/>
  <c r="BK36" i="164"/>
  <c r="BH29" i="164"/>
  <c r="O15" i="164"/>
  <c r="O57" i="164" s="1"/>
  <c r="AX25" i="164"/>
  <c r="AI25" i="164"/>
  <c r="Y36" i="164"/>
  <c r="AA37" i="164"/>
  <c r="AA40" i="164"/>
  <c r="AD33" i="164"/>
  <c r="BD23" i="164"/>
  <c r="AZ37" i="164"/>
  <c r="AH20" i="164"/>
  <c r="AB35" i="164"/>
  <c r="BC31" i="164"/>
  <c r="AQ30" i="164"/>
  <c r="O29" i="164"/>
  <c r="O71" i="164" s="1"/>
  <c r="BH23" i="164"/>
  <c r="AR41" i="164"/>
  <c r="AR38" i="164"/>
  <c r="BH36" i="164"/>
  <c r="AF26" i="164"/>
  <c r="AS30" i="164"/>
  <c r="R32" i="164"/>
  <c r="AS29" i="164"/>
  <c r="X31" i="164"/>
  <c r="AD42" i="164"/>
  <c r="BF35" i="164"/>
  <c r="S27" i="164"/>
  <c r="S38" i="164"/>
  <c r="AU20" i="164"/>
  <c r="AR24" i="164"/>
  <c r="AB26" i="164"/>
  <c r="Y39" i="164"/>
  <c r="R19" i="164"/>
  <c r="R42" i="164"/>
  <c r="Z41" i="164"/>
  <c r="BJ39" i="164"/>
  <c r="AK20" i="164"/>
  <c r="O23" i="164"/>
  <c r="O65" i="164" s="1"/>
  <c r="Q38" i="164"/>
  <c r="AM36" i="164"/>
  <c r="AQ42" i="164"/>
  <c r="AN31" i="164"/>
  <c r="BA42" i="164"/>
  <c r="AF30" i="164"/>
  <c r="S19" i="164"/>
  <c r="AY31" i="164"/>
  <c r="N17" i="164"/>
  <c r="N59" i="164" s="1"/>
  <c r="AV23" i="164"/>
  <c r="AY29" i="164"/>
  <c r="AU36" i="164"/>
  <c r="BA38" i="164"/>
  <c r="Q17" i="164"/>
  <c r="AJ17" i="164"/>
  <c r="BI38" i="164"/>
  <c r="AG26" i="164"/>
  <c r="Q15" i="164"/>
  <c r="O13" i="164"/>
  <c r="O55" i="164" s="1"/>
  <c r="BJ30" i="164"/>
  <c r="AR31" i="164"/>
  <c r="Y25" i="164"/>
  <c r="S40" i="164"/>
  <c r="V36" i="164"/>
  <c r="AI24" i="164"/>
  <c r="AG36" i="164"/>
  <c r="AJ40" i="164"/>
  <c r="R29" i="164"/>
  <c r="AL42" i="164"/>
  <c r="S31" i="164"/>
  <c r="AV33" i="164"/>
  <c r="Z42" i="164"/>
  <c r="AW41" i="164"/>
  <c r="T23" i="164"/>
  <c r="BA37" i="164"/>
  <c r="AE32" i="164"/>
  <c r="BB38" i="164"/>
  <c r="Z26" i="164"/>
  <c r="BC30" i="164"/>
  <c r="R36" i="164"/>
  <c r="AL25" i="164"/>
  <c r="X41" i="164"/>
  <c r="AH26" i="164"/>
  <c r="O28" i="164"/>
  <c r="O70" i="164" s="1"/>
  <c r="BJ26" i="164"/>
  <c r="AJ42" i="164"/>
  <c r="Z39" i="164"/>
  <c r="BC39" i="164"/>
  <c r="AI36" i="164"/>
  <c r="P38" i="164"/>
  <c r="BG30" i="164"/>
  <c r="V24" i="164"/>
  <c r="BF37" i="164"/>
  <c r="O40" i="164"/>
  <c r="O82" i="164" s="1"/>
  <c r="AL41" i="164"/>
  <c r="O35" i="164"/>
  <c r="O77" i="164" s="1"/>
  <c r="AZ38" i="164"/>
  <c r="AW23" i="164"/>
  <c r="R30" i="164"/>
  <c r="AO37" i="164"/>
  <c r="AD41" i="164"/>
  <c r="AR35" i="164"/>
  <c r="AG32" i="164"/>
  <c r="BH38" i="164"/>
  <c r="AX36" i="164"/>
  <c r="AA26" i="164"/>
  <c r="BG38" i="164"/>
  <c r="AY36" i="164"/>
  <c r="AI30" i="164"/>
  <c r="AQ29" i="164"/>
  <c r="AI29" i="164"/>
  <c r="AG20" i="164"/>
  <c r="AX40" i="164"/>
  <c r="AD37" i="164"/>
  <c r="BI36" i="164"/>
  <c r="AS20" i="164"/>
  <c r="X20" i="164"/>
  <c r="AH40" i="164"/>
  <c r="Y38" i="164"/>
  <c r="BK30" i="164"/>
  <c r="BJ31" i="164"/>
  <c r="N40" i="164"/>
  <c r="N82" i="164" s="1"/>
  <c r="W17" i="164"/>
  <c r="O42" i="164"/>
  <c r="O84" i="164" s="1"/>
  <c r="P29" i="164"/>
  <c r="AB29" i="164"/>
  <c r="X39" i="164"/>
  <c r="AU41" i="164"/>
  <c r="AV29" i="164"/>
  <c r="AF17" i="164"/>
  <c r="W35" i="164"/>
  <c r="AP41" i="164"/>
  <c r="AS23" i="164"/>
  <c r="AM24" i="164"/>
  <c r="P14" i="164"/>
  <c r="Z31" i="164"/>
  <c r="X26" i="164"/>
  <c r="N25" i="164"/>
  <c r="N67" i="164" s="1"/>
  <c r="R25" i="164"/>
  <c r="BH25" i="164"/>
  <c r="AV41" i="164"/>
  <c r="BD41" i="164"/>
  <c r="AL33" i="164"/>
  <c r="Q29" i="164"/>
  <c r="BD26" i="164"/>
  <c r="V42" i="164"/>
  <c r="AW17" i="164"/>
  <c r="BA25" i="164"/>
  <c r="AS17" i="164"/>
  <c r="AA38" i="164"/>
  <c r="T22" i="164"/>
  <c r="AM29" i="164"/>
  <c r="AY37" i="164"/>
  <c r="BJ17" i="164"/>
  <c r="AG30" i="164"/>
  <c r="AO29" i="164"/>
  <c r="O32" i="164"/>
  <c r="O74" i="164" s="1"/>
  <c r="S35" i="164"/>
  <c r="BH20" i="164"/>
  <c r="AS26" i="164"/>
  <c r="AZ39" i="164"/>
  <c r="BD29" i="164"/>
  <c r="AW31" i="164"/>
  <c r="BF31" i="164"/>
  <c r="AF40" i="164"/>
  <c r="AJ30" i="164"/>
  <c r="O34" i="164"/>
  <c r="O76" i="164" s="1"/>
  <c r="S36" i="164"/>
  <c r="BJ20" i="164"/>
  <c r="AW29" i="164"/>
  <c r="AH41" i="164"/>
  <c r="T33" i="164"/>
  <c r="P23" i="164"/>
  <c r="BI23" i="164"/>
  <c r="BF26" i="164"/>
  <c r="AY26" i="164"/>
  <c r="BA17" i="164"/>
  <c r="AS32" i="164"/>
  <c r="AX17" i="164"/>
  <c r="BC17" i="164"/>
  <c r="AT42" i="164"/>
  <c r="AO25" i="164"/>
  <c r="BF17" i="164"/>
  <c r="AL31" i="164"/>
  <c r="BK41" i="164"/>
  <c r="X42" i="164"/>
  <c r="P33" i="164"/>
  <c r="P16" i="164"/>
  <c r="S32" i="164"/>
  <c r="R21" i="164"/>
  <c r="S30" i="164"/>
  <c r="AK32" i="164"/>
  <c r="Y24" i="164"/>
  <c r="AR25" i="164"/>
  <c r="AM23" i="164"/>
  <c r="AW37" i="164"/>
  <c r="AU35" i="164"/>
  <c r="AZ41" i="164"/>
  <c r="R34" i="164"/>
  <c r="Z34" i="164"/>
  <c r="AK34" i="164"/>
  <c r="AY34" i="164"/>
  <c r="BD34" i="164"/>
  <c r="BJ34" i="164"/>
  <c r="AN34" i="164"/>
  <c r="BF34" i="164"/>
  <c r="AD34" i="164"/>
  <c r="AS34" i="164"/>
  <c r="U34" i="164"/>
  <c r="AG34" i="164"/>
  <c r="T25" i="164"/>
  <c r="AW36" i="164"/>
  <c r="BH26" i="164"/>
  <c r="AO33" i="164"/>
  <c r="AY33" i="164"/>
  <c r="AB39" i="164"/>
  <c r="BF32" i="164"/>
  <c r="AO30" i="164"/>
  <c r="O33" i="164"/>
  <c r="O75" i="164" s="1"/>
  <c r="BC32" i="164"/>
  <c r="U32" i="164"/>
  <c r="AI34" i="164"/>
  <c r="AO34" i="164"/>
  <c r="AG19" i="164"/>
  <c r="BD18" i="164"/>
  <c r="AG18" i="164"/>
  <c r="Z18" i="164"/>
  <c r="BI18" i="164"/>
  <c r="AJ19" i="164"/>
  <c r="U19" i="164"/>
  <c r="U13" i="164"/>
  <c r="AO19" i="164"/>
  <c r="AD27" i="164"/>
  <c r="BE18" i="164"/>
  <c r="BF14" i="164"/>
  <c r="AA13" i="164"/>
  <c r="BA14" i="164"/>
  <c r="BE14" i="164"/>
  <c r="Y14" i="164"/>
  <c r="AS19" i="164"/>
  <c r="AL18" i="164"/>
  <c r="BE19" i="164"/>
  <c r="AN13" i="164"/>
  <c r="AP14" i="164"/>
  <c r="AS18" i="164"/>
  <c r="BH14" i="164"/>
  <c r="BI13" i="164"/>
  <c r="BG13" i="164"/>
  <c r="Y13" i="164"/>
  <c r="BJ18" i="164"/>
  <c r="AD19" i="164"/>
  <c r="BJ14" i="164"/>
  <c r="X19" i="164"/>
  <c r="Z13" i="164"/>
  <c r="AR13" i="164"/>
  <c r="BB13" i="164"/>
  <c r="AJ18" i="164"/>
  <c r="AP18" i="164"/>
  <c r="BJ13" i="164"/>
  <c r="AN18" i="164"/>
  <c r="X14" i="164"/>
  <c r="AC14" i="164"/>
  <c r="AP19" i="164"/>
  <c r="AO14" i="164"/>
  <c r="BH13" i="164"/>
  <c r="AS13" i="164"/>
  <c r="BG14" i="164"/>
  <c r="AD18" i="164"/>
  <c r="BB18" i="164"/>
  <c r="AD13" i="164"/>
  <c r="BH19" i="164"/>
  <c r="BJ19" i="164"/>
  <c r="AL19" i="164"/>
  <c r="BG19" i="164"/>
  <c r="Y18" i="164"/>
  <c r="BH18" i="164"/>
  <c r="Y19" i="164"/>
  <c r="BG18" i="164"/>
  <c r="AV19" i="164"/>
  <c r="AG13" i="164"/>
  <c r="AJ14" i="164"/>
  <c r="AC19" i="164"/>
  <c r="U18" i="164"/>
  <c r="AM19" i="164"/>
  <c r="AL14" i="164"/>
  <c r="U27" i="164"/>
  <c r="AJ13" i="164"/>
  <c r="BI14" i="164"/>
  <c r="BF18" i="164"/>
  <c r="AV18" i="164"/>
  <c r="AG14" i="164"/>
  <c r="Z19" i="164"/>
  <c r="AY19" i="164"/>
  <c r="BD14" i="164"/>
  <c r="AD28" i="164"/>
  <c r="AC13" i="164"/>
  <c r="BF13" i="164"/>
  <c r="AA19" i="164"/>
  <c r="AD14" i="164"/>
  <c r="AR19" i="164"/>
  <c r="BA18" i="164"/>
  <c r="Z14" i="164"/>
  <c r="BD13" i="164"/>
  <c r="BB19" i="164"/>
  <c r="BD19" i="164"/>
  <c r="AR18" i="164"/>
  <c r="AR14" i="164"/>
  <c r="U14" i="164"/>
  <c r="BE13" i="164"/>
  <c r="AO18" i="164"/>
  <c r="BI19" i="164"/>
  <c r="AY18" i="164"/>
  <c r="AO13" i="164"/>
  <c r="BF19" i="164"/>
  <c r="AS14" i="164"/>
  <c r="BB14" i="164"/>
  <c r="AC18" i="164"/>
  <c r="AD15" i="164"/>
  <c r="Y27" i="164"/>
  <c r="BG27" i="164"/>
  <c r="U28" i="164"/>
  <c r="AH13" i="164"/>
  <c r="AW13" i="164"/>
  <c r="BI28" i="164"/>
  <c r="AW18" i="164"/>
  <c r="BJ27" i="164"/>
  <c r="AQ13" i="164"/>
  <c r="AO28" i="164"/>
  <c r="AR28" i="164"/>
  <c r="AX13" i="164"/>
  <c r="AM18" i="164"/>
  <c r="AN19" i="164"/>
  <c r="AW14" i="164"/>
  <c r="AH18" i="164"/>
  <c r="BF27" i="164"/>
  <c r="BA27" i="164"/>
  <c r="BD27" i="164"/>
  <c r="AH19" i="164"/>
  <c r="AK13" i="164"/>
  <c r="BA28" i="164"/>
  <c r="AB14" i="164"/>
  <c r="AS28" i="164"/>
  <c r="Z27" i="164"/>
  <c r="AN14" i="164"/>
  <c r="AV13" i="164"/>
  <c r="BK14" i="164"/>
  <c r="AU13" i="164"/>
  <c r="W19" i="164"/>
  <c r="AU18" i="164"/>
  <c r="AA28" i="164"/>
  <c r="W13" i="164"/>
  <c r="AA14" i="164"/>
  <c r="AI19" i="164"/>
  <c r="U16" i="164"/>
  <c r="AZ14" i="164"/>
  <c r="AF18" i="164"/>
  <c r="AU19" i="164"/>
  <c r="AW19" i="164"/>
  <c r="AD21" i="164"/>
  <c r="AV27" i="164"/>
  <c r="AF14" i="164"/>
  <c r="Z28" i="164"/>
  <c r="AT19" i="164"/>
  <c r="AT18" i="164"/>
  <c r="W18" i="164"/>
  <c r="U15" i="164"/>
  <c r="AY13" i="164"/>
  <c r="AP13" i="164"/>
  <c r="AY14" i="164"/>
  <c r="AC27" i="164"/>
  <c r="BB28" i="164"/>
  <c r="BH28" i="164"/>
  <c r="AG27" i="164"/>
  <c r="AZ13" i="164"/>
  <c r="U22" i="164"/>
  <c r="BK13" i="164"/>
  <c r="AP28" i="164"/>
  <c r="BC18" i="164"/>
  <c r="BB27" i="164"/>
  <c r="AV28" i="164"/>
  <c r="BF28" i="164"/>
  <c r="AD22" i="164"/>
  <c r="AT14" i="164"/>
  <c r="X13" i="164"/>
  <c r="BJ28" i="164"/>
  <c r="AL28" i="164"/>
  <c r="AH14" i="164"/>
  <c r="AC28" i="164"/>
  <c r="AZ18" i="164"/>
  <c r="AI13" i="164"/>
  <c r="AF13" i="164"/>
  <c r="AL27" i="164"/>
  <c r="AT13" i="164"/>
  <c r="AE18" i="164"/>
  <c r="AV14" i="164"/>
  <c r="AM14" i="164"/>
  <c r="AL13" i="164"/>
  <c r="W14" i="164"/>
  <c r="BI27" i="164"/>
  <c r="AK14" i="164"/>
  <c r="AO27" i="164"/>
  <c r="AX14" i="164"/>
  <c r="BE27" i="164"/>
  <c r="X18" i="164"/>
  <c r="AA18" i="164"/>
  <c r="AJ27" i="164"/>
  <c r="AR27" i="164"/>
  <c r="AK19" i="164"/>
  <c r="BC19" i="164"/>
  <c r="AP27" i="164"/>
  <c r="BK18" i="164"/>
  <c r="AX18" i="164"/>
  <c r="AM13" i="164"/>
  <c r="AE13" i="164"/>
  <c r="AI14" i="164"/>
  <c r="AY28" i="164"/>
  <c r="X27" i="164"/>
  <c r="AK18" i="164"/>
  <c r="AB19" i="164"/>
  <c r="Y28" i="164"/>
  <c r="BK19" i="164"/>
  <c r="AX19" i="164"/>
  <c r="BC13" i="164"/>
  <c r="BH27" i="164"/>
  <c r="AE19" i="164"/>
  <c r="AN27" i="164"/>
  <c r="X28" i="164"/>
  <c r="AF19" i="164"/>
  <c r="AQ14" i="164"/>
  <c r="AD16" i="164"/>
  <c r="AB18" i="164"/>
  <c r="AQ19" i="164"/>
  <c r="AU14" i="164"/>
  <c r="AJ28" i="164"/>
  <c r="BG28" i="164"/>
  <c r="BC14" i="164"/>
  <c r="AI18" i="164"/>
  <c r="AZ19" i="164"/>
  <c r="BD28" i="164"/>
  <c r="BE28" i="164"/>
  <c r="AG28" i="164"/>
  <c r="AM28" i="164"/>
  <c r="BA19" i="164"/>
  <c r="AQ18" i="164"/>
  <c r="AE14" i="164"/>
  <c r="U21" i="164"/>
  <c r="AB13" i="164"/>
  <c r="AS27" i="164"/>
  <c r="BA13" i="164"/>
  <c r="Y21" i="164"/>
  <c r="AW28" i="164"/>
  <c r="W27" i="164"/>
  <c r="BK28" i="164"/>
  <c r="V19" i="164"/>
  <c r="AS15" i="164"/>
  <c r="AL16" i="164"/>
  <c r="V14" i="164"/>
  <c r="AH27" i="164"/>
  <c r="X15" i="164"/>
  <c r="X16" i="164"/>
  <c r="AQ27" i="164"/>
  <c r="AC15" i="164"/>
  <c r="AG21" i="164"/>
  <c r="AY15" i="164"/>
  <c r="AK28" i="164"/>
  <c r="BH15" i="164"/>
  <c r="AV16" i="164"/>
  <c r="BH16" i="164"/>
  <c r="BA21" i="164"/>
  <c r="AR15" i="164"/>
  <c r="AA22" i="164"/>
  <c r="AL22" i="164"/>
  <c r="AU28" i="164"/>
  <c r="AR22" i="164"/>
  <c r="BJ21" i="164"/>
  <c r="BG21" i="164"/>
  <c r="AC21" i="164"/>
  <c r="AG15" i="164"/>
  <c r="AN21" i="164"/>
  <c r="BC28" i="164"/>
  <c r="BI15" i="164"/>
  <c r="BE21" i="164"/>
  <c r="AV22" i="164"/>
  <c r="BH22" i="164"/>
  <c r="BJ22" i="164"/>
  <c r="BD21" i="164"/>
  <c r="AM16" i="164"/>
  <c r="BD22" i="164"/>
  <c r="AW27" i="164"/>
  <c r="Z15" i="164"/>
  <c r="BJ16" i="164"/>
  <c r="AM21" i="164"/>
  <c r="BB21" i="164"/>
  <c r="AO15" i="164"/>
  <c r="V13" i="164"/>
  <c r="AO16" i="164"/>
  <c r="AZ28" i="164"/>
  <c r="BE16" i="164"/>
  <c r="Z21" i="164"/>
  <c r="AN16" i="164"/>
  <c r="AA21" i="164"/>
  <c r="BK27" i="164"/>
  <c r="AP22" i="164"/>
  <c r="BF21" i="164"/>
  <c r="X22" i="164"/>
  <c r="AB27" i="164"/>
  <c r="AT27" i="164"/>
  <c r="Z16" i="164"/>
  <c r="BE22" i="164"/>
  <c r="AP16" i="164"/>
  <c r="AF27" i="164"/>
  <c r="AI27" i="164"/>
  <c r="BA16" i="164"/>
  <c r="V18" i="164"/>
  <c r="AX28" i="164"/>
  <c r="AS22" i="164"/>
  <c r="BG15" i="164"/>
  <c r="AF28" i="164"/>
  <c r="Y22" i="164"/>
  <c r="AN15" i="164"/>
  <c r="BI21" i="164"/>
  <c r="BE15" i="164"/>
  <c r="AJ15" i="164"/>
  <c r="AC16" i="164"/>
  <c r="AJ22" i="164"/>
  <c r="W28" i="164"/>
  <c r="AT28" i="164"/>
  <c r="AY16" i="164"/>
  <c r="AZ27" i="164"/>
  <c r="AA27" i="164"/>
  <c r="AG16" i="164"/>
  <c r="AV21" i="164"/>
  <c r="AO21" i="164"/>
  <c r="AI28" i="164"/>
  <c r="AC22" i="164"/>
  <c r="AJ16" i="164"/>
  <c r="BB22" i="164"/>
  <c r="BI16" i="164"/>
  <c r="BA15" i="164"/>
  <c r="AR21" i="164"/>
  <c r="AY22" i="164"/>
  <c r="BI22" i="164"/>
  <c r="BD15" i="164"/>
  <c r="AV15" i="164"/>
  <c r="BF15" i="164"/>
  <c r="AP15" i="164"/>
  <c r="AJ21" i="164"/>
  <c r="Y15" i="164"/>
  <c r="AA15" i="164"/>
  <c r="AO22" i="164"/>
  <c r="X21" i="164"/>
  <c r="BH21" i="164"/>
  <c r="AH28" i="164"/>
  <c r="AQ28" i="164"/>
  <c r="AM15" i="164"/>
  <c r="AB28" i="164"/>
  <c r="BC27" i="164"/>
  <c r="AM22" i="164"/>
  <c r="AU27" i="164"/>
  <c r="Y16" i="164"/>
  <c r="BB15" i="164"/>
  <c r="BB16" i="164"/>
  <c r="AY27" i="164"/>
  <c r="BG22" i="164"/>
  <c r="BA22" i="164"/>
  <c r="AE28" i="164"/>
  <c r="AG22" i="164"/>
  <c r="BF22" i="164"/>
  <c r="AL21" i="164"/>
  <c r="AE27" i="164"/>
  <c r="AR16" i="164"/>
  <c r="AN22" i="164"/>
  <c r="BJ15" i="164"/>
  <c r="AM27" i="164"/>
  <c r="AS21" i="164"/>
  <c r="AP21" i="164"/>
  <c r="AA16" i="164"/>
  <c r="BG16" i="164"/>
  <c r="Z22" i="164"/>
  <c r="BD16" i="164"/>
  <c r="AY21" i="164"/>
  <c r="AK27" i="164"/>
  <c r="BF16" i="164"/>
  <c r="AL15" i="164"/>
  <c r="AX27" i="164"/>
  <c r="AS16" i="164"/>
  <c r="AN28" i="164"/>
  <c r="AZ21" i="164"/>
  <c r="AZ16" i="164"/>
  <c r="BC22" i="164"/>
  <c r="AU21" i="164"/>
  <c r="AZ22" i="164"/>
  <c r="BK15" i="164"/>
  <c r="AI21" i="164"/>
  <c r="AU22" i="164"/>
  <c r="AF22" i="164"/>
  <c r="AW16" i="164"/>
  <c r="V27" i="164"/>
  <c r="AB15" i="164"/>
  <c r="AW22" i="164"/>
  <c r="AT16" i="164"/>
  <c r="AH16" i="164"/>
  <c r="AZ15" i="164"/>
  <c r="AQ21" i="164"/>
  <c r="BC16" i="164"/>
  <c r="AE22" i="164"/>
  <c r="AF15" i="164"/>
  <c r="AI22" i="164"/>
  <c r="BK21" i="164"/>
  <c r="AB16" i="164"/>
  <c r="AU15" i="164"/>
  <c r="AE21" i="164"/>
  <c r="AI16" i="164"/>
  <c r="AH22" i="164"/>
  <c r="AT15" i="164"/>
  <c r="W21" i="164"/>
  <c r="AK21" i="164"/>
  <c r="AQ22" i="164"/>
  <c r="AK16" i="164"/>
  <c r="W16" i="164"/>
  <c r="AH15" i="164"/>
  <c r="AK22" i="164"/>
  <c r="AX16" i="164"/>
  <c r="BK22" i="164"/>
  <c r="AK15" i="164"/>
  <c r="AF21" i="164"/>
  <c r="BC21" i="164"/>
  <c r="AX15" i="164"/>
  <c r="AT22" i="164"/>
  <c r="AQ15" i="164"/>
  <c r="AW21" i="164"/>
  <c r="AF16" i="164"/>
  <c r="AX21" i="164"/>
  <c r="AB21" i="164"/>
  <c r="AU16" i="164"/>
  <c r="W22" i="164"/>
  <c r="AX22" i="164"/>
  <c r="BC15" i="164"/>
  <c r="AB22" i="164"/>
  <c r="W15" i="164"/>
  <c r="AE16" i="164"/>
  <c r="AH21" i="164"/>
  <c r="AT21" i="164"/>
  <c r="AQ16" i="164"/>
  <c r="BK16" i="164"/>
  <c r="AI15" i="164"/>
  <c r="AE15" i="164"/>
  <c r="V28" i="164"/>
  <c r="AW15" i="164"/>
  <c r="V16" i="164"/>
  <c r="V15" i="164"/>
  <c r="V21" i="164"/>
  <c r="Q25" i="104"/>
  <c r="Q86" i="104" s="1"/>
  <c r="AU40" i="104"/>
  <c r="AU101" i="104" s="1"/>
  <c r="AT42" i="104"/>
  <c r="AT103" i="104" s="1"/>
  <c r="BK40" i="104"/>
  <c r="BK101" i="104" s="1"/>
  <c r="AL34" i="104"/>
  <c r="AL95" i="104" s="1"/>
  <c r="BC34" i="104"/>
  <c r="BC95" i="104" s="1"/>
  <c r="AP30" i="104"/>
  <c r="AP91" i="104" s="1"/>
  <c r="AG35" i="104"/>
  <c r="AG96" i="104" s="1"/>
  <c r="P40" i="104"/>
  <c r="P101" i="104" s="1"/>
  <c r="AO34" i="104"/>
  <c r="AO95" i="104" s="1"/>
  <c r="AR34" i="104"/>
  <c r="AR95" i="104" s="1"/>
  <c r="R31" i="104"/>
  <c r="R92" i="104" s="1"/>
  <c r="N37" i="104"/>
  <c r="N98" i="104" s="1"/>
  <c r="S27" i="104"/>
  <c r="S88" i="104" s="1"/>
  <c r="V27" i="104"/>
  <c r="V88" i="104" s="1"/>
  <c r="AM42" i="104"/>
  <c r="AM103" i="104" s="1"/>
  <c r="AE30" i="104"/>
  <c r="AE91" i="104" s="1"/>
  <c r="AW35" i="104"/>
  <c r="AW96" i="104" s="1"/>
  <c r="AC30" i="104"/>
  <c r="AC91" i="104" s="1"/>
  <c r="AM41" i="104"/>
  <c r="AM102" i="104" s="1"/>
  <c r="AD28" i="104"/>
  <c r="AD89" i="104" s="1"/>
  <c r="W38" i="104"/>
  <c r="W99" i="104" s="1"/>
  <c r="AM34" i="104"/>
  <c r="AM95" i="104" s="1"/>
  <c r="R16" i="104"/>
  <c r="AX30" i="104"/>
  <c r="AX91" i="104" s="1"/>
  <c r="O34" i="104"/>
  <c r="O95" i="104" s="1"/>
  <c r="BC30" i="104"/>
  <c r="BC91" i="104" s="1"/>
  <c r="T28" i="104"/>
  <c r="T89" i="104" s="1"/>
  <c r="AZ27" i="104"/>
  <c r="AZ88" i="104" s="1"/>
  <c r="AQ41" i="104"/>
  <c r="AQ102" i="104" s="1"/>
  <c r="BF31" i="104"/>
  <c r="BF92" i="104" s="1"/>
  <c r="AE29" i="104"/>
  <c r="AE90" i="104" s="1"/>
  <c r="AV30" i="104"/>
  <c r="AV91" i="104" s="1"/>
  <c r="AI30" i="104"/>
  <c r="AI91" i="104" s="1"/>
  <c r="AN32" i="104"/>
  <c r="AN93" i="104" s="1"/>
  <c r="AP31" i="104"/>
  <c r="AP92" i="104" s="1"/>
  <c r="AF30" i="104"/>
  <c r="AF91" i="104" s="1"/>
  <c r="S35" i="104"/>
  <c r="S96" i="104" s="1"/>
  <c r="BF36" i="104"/>
  <c r="BF97" i="104" s="1"/>
  <c r="Y31" i="104"/>
  <c r="Y92" i="104" s="1"/>
  <c r="BJ35" i="104"/>
  <c r="BJ96" i="104" s="1"/>
  <c r="T39" i="104"/>
  <c r="T100" i="104" s="1"/>
  <c r="AU37" i="104"/>
  <c r="AU98" i="104" s="1"/>
  <c r="AN39" i="104"/>
  <c r="AN100" i="104" s="1"/>
  <c r="Y39" i="104"/>
  <c r="Y100" i="104" s="1"/>
  <c r="BF39" i="104"/>
  <c r="BF100" i="104" s="1"/>
  <c r="BC36" i="104"/>
  <c r="BC97" i="104" s="1"/>
  <c r="R42" i="104"/>
  <c r="R103" i="104" s="1"/>
  <c r="P20" i="104"/>
  <c r="P81" i="104" s="1"/>
  <c r="BJ30" i="104"/>
  <c r="BJ91" i="104" s="1"/>
  <c r="BI28" i="104"/>
  <c r="BI89" i="104" s="1"/>
  <c r="BK30" i="104"/>
  <c r="BK91" i="104" s="1"/>
  <c r="AZ30" i="104"/>
  <c r="AZ91" i="104" s="1"/>
  <c r="AV14" i="104"/>
  <c r="AU42" i="104"/>
  <c r="AU103" i="104" s="1"/>
  <c r="BC42" i="104"/>
  <c r="BC103" i="104" s="1"/>
  <c r="Q14" i="104"/>
  <c r="AZ40" i="104"/>
  <c r="AZ101" i="104" s="1"/>
  <c r="AL32" i="104"/>
  <c r="AL93" i="104" s="1"/>
  <c r="AS14" i="104"/>
  <c r="BD38" i="104"/>
  <c r="BD99" i="104" s="1"/>
  <c r="P16" i="104"/>
  <c r="AC28" i="104"/>
  <c r="AC89" i="104" s="1"/>
  <c r="N27" i="104"/>
  <c r="N88" i="104" s="1"/>
  <c r="BB39" i="104"/>
  <c r="BB100" i="104" s="1"/>
  <c r="AS29" i="104"/>
  <c r="AS90" i="104" s="1"/>
  <c r="BG39" i="104"/>
  <c r="BG100" i="104" s="1"/>
  <c r="BI35" i="104"/>
  <c r="BI96" i="104" s="1"/>
  <c r="BH33" i="104"/>
  <c r="BH94" i="104" s="1"/>
  <c r="AG41" i="104"/>
  <c r="AG102" i="104" s="1"/>
  <c r="BB34" i="104"/>
  <c r="BB95" i="104" s="1"/>
  <c r="AS36" i="104"/>
  <c r="AS97" i="104" s="1"/>
  <c r="AY34" i="104"/>
  <c r="AY95" i="104" s="1"/>
  <c r="AU31" i="104"/>
  <c r="AU92" i="104" s="1"/>
  <c r="AM40" i="104"/>
  <c r="AM101" i="104" s="1"/>
  <c r="BJ40" i="104"/>
  <c r="BJ101" i="104" s="1"/>
  <c r="BE27" i="104"/>
  <c r="BE88" i="104" s="1"/>
  <c r="S34" i="104"/>
  <c r="S95" i="104" s="1"/>
  <c r="AB36" i="104"/>
  <c r="AB97" i="104" s="1"/>
  <c r="BH32" i="104"/>
  <c r="BH93" i="104" s="1"/>
  <c r="AI29" i="104"/>
  <c r="AI90" i="104" s="1"/>
  <c r="AC37" i="104"/>
  <c r="AC98" i="104" s="1"/>
  <c r="T19" i="104"/>
  <c r="T20" i="104"/>
  <c r="T81" i="104" s="1"/>
  <c r="AO31" i="104"/>
  <c r="AO92" i="104" s="1"/>
  <c r="AC38" i="104"/>
  <c r="AC99" i="104" s="1"/>
  <c r="AQ38" i="104"/>
  <c r="AQ99" i="104" s="1"/>
  <c r="AU14" i="104"/>
  <c r="W32" i="104"/>
  <c r="W93" i="104" s="1"/>
  <c r="Q28" i="104"/>
  <c r="Q89" i="104" s="1"/>
  <c r="P29" i="104"/>
  <c r="P90" i="104" s="1"/>
  <c r="R33" i="104"/>
  <c r="R94" i="104" s="1"/>
  <c r="Y35" i="104"/>
  <c r="Y96" i="104" s="1"/>
  <c r="R27" i="104"/>
  <c r="R88" i="104" s="1"/>
  <c r="AZ29" i="104"/>
  <c r="AZ90" i="104" s="1"/>
  <c r="AB31" i="104"/>
  <c r="AB92" i="104" s="1"/>
  <c r="U14" i="104"/>
  <c r="BA27" i="104"/>
  <c r="BA88" i="104" s="1"/>
  <c r="AF14" i="104"/>
  <c r="Y32" i="104"/>
  <c r="Y93" i="104" s="1"/>
  <c r="AF35" i="104"/>
  <c r="AF96" i="104" s="1"/>
  <c r="AE17" i="104"/>
  <c r="AU17" i="104"/>
  <c r="BJ17" i="104"/>
  <c r="AD42" i="104"/>
  <c r="AD103" i="104" s="1"/>
  <c r="AT33" i="104"/>
  <c r="AT94" i="104" s="1"/>
  <c r="BG41" i="104"/>
  <c r="BG102" i="104" s="1"/>
  <c r="N41" i="104"/>
  <c r="N102" i="104" s="1"/>
  <c r="AV33" i="104"/>
  <c r="AV94" i="104" s="1"/>
  <c r="P35" i="104"/>
  <c r="P96" i="104" s="1"/>
  <c r="BE41" i="104"/>
  <c r="BE102" i="104" s="1"/>
  <c r="U33" i="104"/>
  <c r="U94" i="104" s="1"/>
  <c r="BC33" i="104"/>
  <c r="BC94" i="104" s="1"/>
  <c r="AM32" i="104"/>
  <c r="AM93" i="104" s="1"/>
  <c r="N34" i="104"/>
  <c r="N95" i="104" s="1"/>
  <c r="O35" i="104"/>
  <c r="O96" i="104" s="1"/>
  <c r="AH40" i="104"/>
  <c r="AH101" i="104" s="1"/>
  <c r="BH30" i="104"/>
  <c r="BH91" i="104" s="1"/>
  <c r="BH40" i="104"/>
  <c r="BH101" i="104" s="1"/>
  <c r="P14" i="104"/>
  <c r="O33" i="104"/>
  <c r="O94" i="104" s="1"/>
  <c r="AV36" i="104"/>
  <c r="AV97" i="104" s="1"/>
  <c r="N17" i="104"/>
  <c r="AM36" i="104"/>
  <c r="AM97" i="104" s="1"/>
  <c r="AH27" i="104"/>
  <c r="AH88" i="104" s="1"/>
  <c r="S29" i="104"/>
  <c r="S90" i="104" s="1"/>
  <c r="AA37" i="104"/>
  <c r="AA98" i="104" s="1"/>
  <c r="AZ33" i="104"/>
  <c r="AZ94" i="104" s="1"/>
  <c r="AE36" i="104"/>
  <c r="AE97" i="104" s="1"/>
  <c r="AM30" i="104"/>
  <c r="AM91" i="104" s="1"/>
  <c r="AK31" i="104"/>
  <c r="AK92" i="104" s="1"/>
  <c r="AZ36" i="104"/>
  <c r="AZ97" i="104" s="1"/>
  <c r="Q40" i="104"/>
  <c r="Q101" i="104" s="1"/>
  <c r="BA39" i="104"/>
  <c r="BA100" i="104" s="1"/>
  <c r="Q32" i="104"/>
  <c r="Q93" i="104" s="1"/>
  <c r="O21" i="104"/>
  <c r="O82" i="104" s="1"/>
  <c r="AS39" i="104"/>
  <c r="AS100" i="104" s="1"/>
  <c r="O39" i="104"/>
  <c r="O100" i="104" s="1"/>
  <c r="AN35" i="104"/>
  <c r="AN96" i="104" s="1"/>
  <c r="S33" i="104"/>
  <c r="S94" i="104" s="1"/>
  <c r="AT40" i="104"/>
  <c r="AT101" i="104" s="1"/>
  <c r="AR35" i="104"/>
  <c r="AR96" i="104" s="1"/>
  <c r="BA37" i="104"/>
  <c r="BA98" i="104" s="1"/>
  <c r="BC41" i="104"/>
  <c r="BC102" i="104" s="1"/>
  <c r="T16" i="104"/>
  <c r="BC38" i="104"/>
  <c r="BC99" i="104" s="1"/>
  <c r="Y28" i="104"/>
  <c r="Y89" i="104" s="1"/>
  <c r="V41" i="104"/>
  <c r="V102" i="104" s="1"/>
  <c r="AY42" i="104"/>
  <c r="AY103" i="104" s="1"/>
  <c r="V38" i="104"/>
  <c r="V99" i="104" s="1"/>
  <c r="BC14" i="104"/>
  <c r="S19" i="104"/>
  <c r="AD40" i="104"/>
  <c r="AD101" i="104" s="1"/>
  <c r="BD39" i="104"/>
  <c r="BD100" i="104" s="1"/>
  <c r="X14" i="104"/>
  <c r="AK17" i="104"/>
  <c r="BF17" i="104"/>
  <c r="AO36" i="104"/>
  <c r="AO97" i="104" s="1"/>
  <c r="AM38" i="104"/>
  <c r="AM99" i="104" s="1"/>
  <c r="AE40" i="104"/>
  <c r="AE101" i="104" s="1"/>
  <c r="AN37" i="104"/>
  <c r="AN98" i="104" s="1"/>
  <c r="BF37" i="104"/>
  <c r="BF98" i="104" s="1"/>
  <c r="BD34" i="104"/>
  <c r="BD95" i="104" s="1"/>
  <c r="AG27" i="104"/>
  <c r="AG88" i="104" s="1"/>
  <c r="AS38" i="104"/>
  <c r="AS99" i="104" s="1"/>
  <c r="AF37" i="104"/>
  <c r="AF98" i="104" s="1"/>
  <c r="AB34" i="104"/>
  <c r="AB95" i="104" s="1"/>
  <c r="AK38" i="104"/>
  <c r="AK99" i="104" s="1"/>
  <c r="AD39" i="104"/>
  <c r="AD100" i="104" s="1"/>
  <c r="AY29" i="104"/>
  <c r="AY90" i="104" s="1"/>
  <c r="BH14" i="104"/>
  <c r="Q26" i="104"/>
  <c r="Q87" i="104" s="1"/>
  <c r="AA35" i="104"/>
  <c r="AA96" i="104" s="1"/>
  <c r="Q39" i="104"/>
  <c r="Q100" i="104" s="1"/>
  <c r="X29" i="104"/>
  <c r="X90" i="104" s="1"/>
  <c r="BH34" i="104"/>
  <c r="BH95" i="104" s="1"/>
  <c r="X33" i="104"/>
  <c r="X94" i="104" s="1"/>
  <c r="AK35" i="104"/>
  <c r="AK96" i="104" s="1"/>
  <c r="AG33" i="104"/>
  <c r="AG94" i="104" s="1"/>
  <c r="AD36" i="104"/>
  <c r="AD97" i="104" s="1"/>
  <c r="AA40" i="104"/>
  <c r="AA101" i="104" s="1"/>
  <c r="BF40" i="104"/>
  <c r="BF101" i="104" s="1"/>
  <c r="AF29" i="104"/>
  <c r="AF90" i="104" s="1"/>
  <c r="AR33" i="104"/>
  <c r="AR94" i="104" s="1"/>
  <c r="U40" i="104"/>
  <c r="U101" i="104" s="1"/>
  <c r="Z38" i="104"/>
  <c r="Z99" i="104" s="1"/>
  <c r="P32" i="104"/>
  <c r="P93" i="104" s="1"/>
  <c r="AY32" i="104"/>
  <c r="AY93" i="104" s="1"/>
  <c r="AO41" i="104"/>
  <c r="AO102" i="104" s="1"/>
  <c r="S40" i="104"/>
  <c r="S101" i="104" s="1"/>
  <c r="AX42" i="104"/>
  <c r="AX103" i="104" s="1"/>
  <c r="P38" i="104"/>
  <c r="P99" i="104" s="1"/>
  <c r="BK41" i="104"/>
  <c r="BK102" i="104" s="1"/>
  <c r="AO37" i="104"/>
  <c r="AO98" i="104" s="1"/>
  <c r="AD37" i="104"/>
  <c r="AD98" i="104" s="1"/>
  <c r="O29" i="104"/>
  <c r="O90" i="104" s="1"/>
  <c r="AK36" i="104"/>
  <c r="AK97" i="104" s="1"/>
  <c r="Q33" i="104"/>
  <c r="Q94" i="104" s="1"/>
  <c r="N38" i="104"/>
  <c r="N99" i="104" s="1"/>
  <c r="BC37" i="104"/>
  <c r="BC98" i="104" s="1"/>
  <c r="BF33" i="104"/>
  <c r="BF94" i="104" s="1"/>
  <c r="U35" i="104"/>
  <c r="U96" i="104" s="1"/>
  <c r="BC40" i="104"/>
  <c r="BC101" i="104" s="1"/>
  <c r="AB42" i="104"/>
  <c r="AB103" i="104" s="1"/>
  <c r="AN34" i="104"/>
  <c r="AN95" i="104" s="1"/>
  <c r="BB35" i="104"/>
  <c r="BB96" i="104" s="1"/>
  <c r="O20" i="104"/>
  <c r="O81" i="104" s="1"/>
  <c r="Q36" i="104"/>
  <c r="Q97" i="104" s="1"/>
  <c r="N16" i="104"/>
  <c r="X34" i="104"/>
  <c r="X95" i="104" s="1"/>
  <c r="AW40" i="104"/>
  <c r="AW101" i="104" s="1"/>
  <c r="BB40" i="104"/>
  <c r="BB101" i="104" s="1"/>
  <c r="AR40" i="104"/>
  <c r="AR101" i="104" s="1"/>
  <c r="AF28" i="104"/>
  <c r="AF89" i="104" s="1"/>
  <c r="Q29" i="104"/>
  <c r="Q90" i="104" s="1"/>
  <c r="AG31" i="104"/>
  <c r="AG92" i="104" s="1"/>
  <c r="BB37" i="104"/>
  <c r="BB98" i="104" s="1"/>
  <c r="AG29" i="104"/>
  <c r="AG90" i="104" s="1"/>
  <c r="N35" i="104"/>
  <c r="N96" i="104" s="1"/>
  <c r="AZ34" i="104"/>
  <c r="AZ95" i="104" s="1"/>
  <c r="V35" i="104"/>
  <c r="V96" i="104" s="1"/>
  <c r="AH42" i="104"/>
  <c r="AH103" i="104" s="1"/>
  <c r="BD40" i="104"/>
  <c r="BD101" i="104" s="1"/>
  <c r="AD30" i="104"/>
  <c r="AD91" i="104" s="1"/>
  <c r="W33" i="104"/>
  <c r="W94" i="104" s="1"/>
  <c r="AF40" i="104"/>
  <c r="AF101" i="104" s="1"/>
  <c r="V42" i="104"/>
  <c r="V103" i="104" s="1"/>
  <c r="AM37" i="104"/>
  <c r="AM98" i="104" s="1"/>
  <c r="BE35" i="104"/>
  <c r="BE96" i="104" s="1"/>
  <c r="BB36" i="104"/>
  <c r="BB97" i="104" s="1"/>
  <c r="AM39" i="104"/>
  <c r="AM100" i="104" s="1"/>
  <c r="S17" i="104"/>
  <c r="AY41" i="104"/>
  <c r="AY102" i="104" s="1"/>
  <c r="AQ39" i="104"/>
  <c r="AQ100" i="104" s="1"/>
  <c r="AD38" i="104"/>
  <c r="AD99" i="104" s="1"/>
  <c r="AR36" i="104"/>
  <c r="AR97" i="104" s="1"/>
  <c r="AY37" i="104"/>
  <c r="AY98" i="104" s="1"/>
  <c r="AZ39" i="104"/>
  <c r="AZ100" i="104" s="1"/>
  <c r="AK34" i="104"/>
  <c r="AK95" i="104" s="1"/>
  <c r="AL35" i="104"/>
  <c r="AL96" i="104" s="1"/>
  <c r="Q19" i="104"/>
  <c r="R14" i="104"/>
  <c r="BA42" i="104"/>
  <c r="BA103" i="104" s="1"/>
  <c r="BA36" i="104"/>
  <c r="BA97" i="104" s="1"/>
  <c r="BH28" i="104"/>
  <c r="BH89" i="104" s="1"/>
  <c r="AS31" i="104"/>
  <c r="AS92" i="104" s="1"/>
  <c r="O40" i="104"/>
  <c r="O101" i="104" s="1"/>
  <c r="P28" i="104"/>
  <c r="P89" i="104" s="1"/>
  <c r="AT30" i="104"/>
  <c r="AT91" i="104" s="1"/>
  <c r="AL41" i="104"/>
  <c r="AL102" i="104" s="1"/>
  <c r="AL29" i="104"/>
  <c r="AL90" i="104" s="1"/>
  <c r="Q20" i="104"/>
  <c r="Q81" i="104" s="1"/>
  <c r="AQ33" i="104"/>
  <c r="AQ94" i="104" s="1"/>
  <c r="AB14" i="104"/>
  <c r="X32" i="104"/>
  <c r="X93" i="104" s="1"/>
  <c r="AC32" i="104"/>
  <c r="AC93" i="104" s="1"/>
  <c r="AH34" i="104"/>
  <c r="AH95" i="104" s="1"/>
  <c r="T37" i="104"/>
  <c r="T98" i="104" s="1"/>
  <c r="AP38" i="104"/>
  <c r="AP99" i="104" s="1"/>
  <c r="N22" i="104"/>
  <c r="N83" i="104" s="1"/>
  <c r="AX31" i="104"/>
  <c r="AX92" i="104" s="1"/>
  <c r="AV31" i="104"/>
  <c r="AV92" i="104" s="1"/>
  <c r="AW30" i="104"/>
  <c r="AW91" i="104" s="1"/>
  <c r="P39" i="104"/>
  <c r="P100" i="104" s="1"/>
  <c r="AG32" i="104"/>
  <c r="AG93" i="104" s="1"/>
  <c r="AJ37" i="104"/>
  <c r="AJ98" i="104" s="1"/>
  <c r="Z28" i="104"/>
  <c r="Z89" i="104" s="1"/>
  <c r="AE14" i="104"/>
  <c r="AY31" i="104"/>
  <c r="AY92" i="104" s="1"/>
  <c r="AQ14" i="104"/>
  <c r="AB28" i="104"/>
  <c r="AB89" i="104" s="1"/>
  <c r="BK14" i="104"/>
  <c r="AI17" i="104"/>
  <c r="AY17" i="104"/>
  <c r="AU35" i="104"/>
  <c r="AU96" i="104" s="1"/>
  <c r="AS37" i="104"/>
  <c r="AS98" i="104" s="1"/>
  <c r="X41" i="104"/>
  <c r="X102" i="104" s="1"/>
  <c r="BK35" i="104"/>
  <c r="BK96" i="104" s="1"/>
  <c r="AR38" i="104"/>
  <c r="AR99" i="104" s="1"/>
  <c r="AW36" i="104"/>
  <c r="AW97" i="104" s="1"/>
  <c r="AQ37" i="104"/>
  <c r="AQ98" i="104" s="1"/>
  <c r="AG37" i="104"/>
  <c r="AG98" i="104" s="1"/>
  <c r="BH31" i="104"/>
  <c r="BH92" i="104" s="1"/>
  <c r="Z35" i="104"/>
  <c r="Z96" i="104" s="1"/>
  <c r="AP37" i="104"/>
  <c r="AP98" i="104" s="1"/>
  <c r="AA41" i="104"/>
  <c r="AA102" i="104" s="1"/>
  <c r="AZ35" i="104"/>
  <c r="AZ96" i="104" s="1"/>
  <c r="BJ36" i="104"/>
  <c r="BJ97" i="104" s="1"/>
  <c r="P19" i="104"/>
  <c r="BD27" i="104"/>
  <c r="BD88" i="104" s="1"/>
  <c r="BJ39" i="104"/>
  <c r="BJ100" i="104" s="1"/>
  <c r="O41" i="104"/>
  <c r="O102" i="104" s="1"/>
  <c r="BF27" i="104"/>
  <c r="BF88" i="104" s="1"/>
  <c r="P33" i="104"/>
  <c r="P94" i="104" s="1"/>
  <c r="AK27" i="104"/>
  <c r="AK88" i="104" s="1"/>
  <c r="W42" i="104"/>
  <c r="W103" i="104" s="1"/>
  <c r="AE35" i="104"/>
  <c r="AE96" i="104" s="1"/>
  <c r="AW38" i="104"/>
  <c r="AW99" i="104" s="1"/>
  <c r="AZ37" i="104"/>
  <c r="AZ98" i="104" s="1"/>
  <c r="AL30" i="104"/>
  <c r="AL91" i="104" s="1"/>
  <c r="AP42" i="104"/>
  <c r="AP103" i="104" s="1"/>
  <c r="AG14" i="104"/>
  <c r="N18" i="104"/>
  <c r="BH39" i="104"/>
  <c r="BH100" i="104" s="1"/>
  <c r="AM35" i="104"/>
  <c r="AM96" i="104" s="1"/>
  <c r="AI33" i="104"/>
  <c r="AI94" i="104" s="1"/>
  <c r="N19" i="104"/>
  <c r="AQ40" i="104"/>
  <c r="AQ101" i="104" s="1"/>
  <c r="BH29" i="104"/>
  <c r="BH90" i="104" s="1"/>
  <c r="AU39" i="104"/>
  <c r="AU100" i="104" s="1"/>
  <c r="Y37" i="104"/>
  <c r="Y98" i="104" s="1"/>
  <c r="AW39" i="104"/>
  <c r="AW100" i="104" s="1"/>
  <c r="BJ28" i="104"/>
  <c r="BJ89" i="104" s="1"/>
  <c r="N33" i="104"/>
  <c r="N94" i="104" s="1"/>
  <c r="AK33" i="104"/>
  <c r="AK94" i="104" s="1"/>
  <c r="BE14" i="104"/>
  <c r="AX34" i="104"/>
  <c r="AX95" i="104" s="1"/>
  <c r="AQ34" i="104"/>
  <c r="AQ95" i="104" s="1"/>
  <c r="BG40" i="104"/>
  <c r="BG101" i="104" s="1"/>
  <c r="AV35" i="104"/>
  <c r="AV96" i="104" s="1"/>
  <c r="BF42" i="104"/>
  <c r="BF103" i="104" s="1"/>
  <c r="AT27" i="104"/>
  <c r="AT88" i="104" s="1"/>
  <c r="Z14" i="104"/>
  <c r="BA35" i="104"/>
  <c r="BA96" i="104" s="1"/>
  <c r="Z30" i="104"/>
  <c r="Z91" i="104" s="1"/>
  <c r="U17" i="104"/>
  <c r="AP17" i="104"/>
  <c r="AG38" i="104"/>
  <c r="AG99" i="104" s="1"/>
  <c r="AP39" i="104"/>
  <c r="AP100" i="104" s="1"/>
  <c r="AA27" i="104"/>
  <c r="AA88" i="104" s="1"/>
  <c r="AE34" i="104"/>
  <c r="AE95" i="104" s="1"/>
  <c r="BE29" i="104"/>
  <c r="BE90" i="104" s="1"/>
  <c r="P36" i="104"/>
  <c r="P97" i="104" s="1"/>
  <c r="T33" i="104"/>
  <c r="T94" i="104" s="1"/>
  <c r="AQ32" i="104"/>
  <c r="AQ93" i="104" s="1"/>
  <c r="R36" i="104"/>
  <c r="R97" i="104" s="1"/>
  <c r="AT29" i="104"/>
  <c r="AT90" i="104" s="1"/>
  <c r="Q35" i="104"/>
  <c r="Q96" i="104" s="1"/>
  <c r="AI36" i="104"/>
  <c r="AI97" i="104" s="1"/>
  <c r="BB29" i="104"/>
  <c r="BB90" i="104" s="1"/>
  <c r="T30" i="104"/>
  <c r="T91" i="104" s="1"/>
  <c r="R38" i="104"/>
  <c r="R99" i="104" s="1"/>
  <c r="S25" i="104"/>
  <c r="S86" i="104" s="1"/>
  <c r="R37" i="104"/>
  <c r="R98" i="104" s="1"/>
  <c r="AZ42" i="104"/>
  <c r="AZ103" i="104" s="1"/>
  <c r="BD37" i="104"/>
  <c r="BD98" i="104" s="1"/>
  <c r="BJ34" i="104"/>
  <c r="BJ95" i="104" s="1"/>
  <c r="AQ36" i="104"/>
  <c r="AQ97" i="104" s="1"/>
  <c r="AB37" i="104"/>
  <c r="AB98" i="104" s="1"/>
  <c r="O28" i="104"/>
  <c r="O89" i="104" s="1"/>
  <c r="AK39" i="104"/>
  <c r="AK100" i="104" s="1"/>
  <c r="AS40" i="104"/>
  <c r="AS101" i="104" s="1"/>
  <c r="AC34" i="104"/>
  <c r="AC95" i="104" s="1"/>
  <c r="N31" i="104"/>
  <c r="N92" i="104" s="1"/>
  <c r="BD29" i="104"/>
  <c r="BD90" i="104" s="1"/>
  <c r="R20" i="104"/>
  <c r="R81" i="104" s="1"/>
  <c r="BE34" i="104"/>
  <c r="BE95" i="104" s="1"/>
  <c r="AE28" i="104"/>
  <c r="AE89" i="104" s="1"/>
  <c r="R17" i="104"/>
  <c r="AC29" i="104"/>
  <c r="AC90" i="104" s="1"/>
  <c r="S28" i="104"/>
  <c r="S89" i="104" s="1"/>
  <c r="AC27" i="104"/>
  <c r="AC88" i="104" s="1"/>
  <c r="BG35" i="104"/>
  <c r="BG96" i="104" s="1"/>
  <c r="BG27" i="104"/>
  <c r="BG88" i="104" s="1"/>
  <c r="O31" i="104"/>
  <c r="O92" i="104" s="1"/>
  <c r="O16" i="104"/>
  <c r="AK37" i="104"/>
  <c r="AK98" i="104" s="1"/>
  <c r="U42" i="104"/>
  <c r="U103" i="104" s="1"/>
  <c r="Q27" i="104"/>
  <c r="Q88" i="104" s="1"/>
  <c r="BK36" i="104"/>
  <c r="BK97" i="104" s="1"/>
  <c r="AU34" i="104"/>
  <c r="AU95" i="104" s="1"/>
  <c r="AC35" i="104"/>
  <c r="AC96" i="104" s="1"/>
  <c r="BK34" i="104"/>
  <c r="BK95" i="104" s="1"/>
  <c r="X40" i="104"/>
  <c r="X101" i="104" s="1"/>
  <c r="AL37" i="104"/>
  <c r="AL98" i="104" s="1"/>
  <c r="AF36" i="104"/>
  <c r="AF97" i="104" s="1"/>
  <c r="AI41" i="104"/>
  <c r="AI102" i="104" s="1"/>
  <c r="N28" i="104"/>
  <c r="N89" i="104" s="1"/>
  <c r="P30" i="104"/>
  <c r="P91" i="104" s="1"/>
  <c r="AH31" i="104"/>
  <c r="AH92" i="104" s="1"/>
  <c r="Z32" i="104"/>
  <c r="Z93" i="104" s="1"/>
  <c r="AY35" i="104"/>
  <c r="AY96" i="104" s="1"/>
  <c r="V31" i="104"/>
  <c r="V92" i="104" s="1"/>
  <c r="P37" i="104"/>
  <c r="P98" i="104" s="1"/>
  <c r="AE27" i="104"/>
  <c r="AE88" i="104" s="1"/>
  <c r="AJ40" i="104"/>
  <c r="AJ101" i="104" s="1"/>
  <c r="AG28" i="104"/>
  <c r="AG89" i="104" s="1"/>
  <c r="S14" i="104"/>
  <c r="AH28" i="104"/>
  <c r="AH89" i="104" s="1"/>
  <c r="AR39" i="104"/>
  <c r="AR100" i="104" s="1"/>
  <c r="AV28" i="104"/>
  <c r="AV89" i="104" s="1"/>
  <c r="AQ29" i="104"/>
  <c r="AQ90" i="104" s="1"/>
  <c r="AR30" i="104"/>
  <c r="AR91" i="104" s="1"/>
  <c r="N40" i="104"/>
  <c r="N101" i="104" s="1"/>
  <c r="T14" i="104"/>
  <c r="AD33" i="104"/>
  <c r="AD94" i="104" s="1"/>
  <c r="S32" i="104"/>
  <c r="S93" i="104" s="1"/>
  <c r="AE33" i="104"/>
  <c r="AE94" i="104" s="1"/>
  <c r="P21" i="104"/>
  <c r="P82" i="104" s="1"/>
  <c r="S39" i="104"/>
  <c r="S100" i="104" s="1"/>
  <c r="AR37" i="104"/>
  <c r="AR98" i="104" s="1"/>
  <c r="P27" i="104"/>
  <c r="P88" i="104" s="1"/>
  <c r="AE39" i="104"/>
  <c r="AE100" i="104" s="1"/>
  <c r="T29" i="104"/>
  <c r="T90" i="104" s="1"/>
  <c r="AD35" i="104"/>
  <c r="AD96" i="104" s="1"/>
  <c r="R30" i="104"/>
  <c r="R91" i="104" s="1"/>
  <c r="AX41" i="104"/>
  <c r="AX102" i="104" s="1"/>
  <c r="BE33" i="104"/>
  <c r="BE94" i="104" s="1"/>
  <c r="AJ42" i="104"/>
  <c r="AJ103" i="104" s="1"/>
  <c r="U41" i="104"/>
  <c r="U102" i="104" s="1"/>
  <c r="AK42" i="104"/>
  <c r="AK103" i="104" s="1"/>
  <c r="AP29" i="104"/>
  <c r="AP90" i="104" s="1"/>
  <c r="AH32" i="104"/>
  <c r="AH93" i="104" s="1"/>
  <c r="AZ31" i="104"/>
  <c r="AZ92" i="104" s="1"/>
  <c r="AH30" i="104"/>
  <c r="AH91" i="104" s="1"/>
  <c r="AE37" i="104"/>
  <c r="AE98" i="104" s="1"/>
  <c r="AG40" i="104"/>
  <c r="AG101" i="104" s="1"/>
  <c r="AS30" i="104"/>
  <c r="AS91" i="104" s="1"/>
  <c r="AG42" i="104"/>
  <c r="AG103" i="104" s="1"/>
  <c r="AW33" i="104"/>
  <c r="AW94" i="104" s="1"/>
  <c r="BK39" i="104"/>
  <c r="BK100" i="104" s="1"/>
  <c r="S41" i="104"/>
  <c r="S102" i="104" s="1"/>
  <c r="AJ29" i="104"/>
  <c r="AJ90" i="104" s="1"/>
  <c r="AX28" i="104"/>
  <c r="AX89" i="104" s="1"/>
  <c r="U32" i="104"/>
  <c r="U93" i="104" s="1"/>
  <c r="BI39" i="104"/>
  <c r="BI100" i="104" s="1"/>
  <c r="AL31" i="104"/>
  <c r="AL92" i="104" s="1"/>
  <c r="AC33" i="104"/>
  <c r="AC94" i="104" s="1"/>
  <c r="BA30" i="104"/>
  <c r="BA91" i="104" s="1"/>
  <c r="W40" i="104"/>
  <c r="W101" i="104" s="1"/>
  <c r="Q21" i="104"/>
  <c r="Q82" i="104" s="1"/>
  <c r="BK32" i="104"/>
  <c r="BK93" i="104" s="1"/>
  <c r="BG36" i="104"/>
  <c r="BG97" i="104" s="1"/>
  <c r="Y40" i="104"/>
  <c r="Y101" i="104" s="1"/>
  <c r="BD30" i="104"/>
  <c r="BD91" i="104" s="1"/>
  <c r="AX27" i="104"/>
  <c r="AX88" i="104" s="1"/>
  <c r="O14" i="104"/>
  <c r="AI38" i="104"/>
  <c r="AI99" i="104" s="1"/>
  <c r="AN38" i="104"/>
  <c r="AN99" i="104" s="1"/>
  <c r="AS27" i="104"/>
  <c r="AS88" i="104" s="1"/>
  <c r="AL40" i="104"/>
  <c r="AL101" i="104" s="1"/>
  <c r="Y29" i="104"/>
  <c r="Y90" i="104" s="1"/>
  <c r="AA17" i="104"/>
  <c r="AQ17" i="104"/>
  <c r="BG17" i="104"/>
  <c r="U36" i="104"/>
  <c r="U97" i="104" s="1"/>
  <c r="BB42" i="104"/>
  <c r="BB103" i="104" s="1"/>
  <c r="R41" i="104"/>
  <c r="R102" i="104" s="1"/>
  <c r="AN40" i="104"/>
  <c r="AN101" i="104" s="1"/>
  <c r="BK38" i="104"/>
  <c r="BK99" i="104" s="1"/>
  <c r="AT36" i="104"/>
  <c r="AT97" i="104" s="1"/>
  <c r="BE32" i="104"/>
  <c r="BE93" i="104" s="1"/>
  <c r="BI34" i="104"/>
  <c r="BI95" i="104" s="1"/>
  <c r="O42" i="104"/>
  <c r="O103" i="104" s="1"/>
  <c r="BB27" i="104"/>
  <c r="BB88" i="104" s="1"/>
  <c r="BC31" i="104"/>
  <c r="BC92" i="104" s="1"/>
  <c r="BE38" i="104"/>
  <c r="BE99" i="104" s="1"/>
  <c r="BH36" i="104"/>
  <c r="BH97" i="104" s="1"/>
  <c r="AU30" i="104"/>
  <c r="AU91" i="104" s="1"/>
  <c r="S38" i="104"/>
  <c r="S99" i="104" s="1"/>
  <c r="AB35" i="104"/>
  <c r="AB96" i="104" s="1"/>
  <c r="BF28" i="104"/>
  <c r="BF89" i="104" s="1"/>
  <c r="AU32" i="104"/>
  <c r="AU93" i="104" s="1"/>
  <c r="BG34" i="104"/>
  <c r="BG95" i="104" s="1"/>
  <c r="S31" i="104"/>
  <c r="S92" i="104" s="1"/>
  <c r="U34" i="104"/>
  <c r="U95" i="104" s="1"/>
  <c r="AJ30" i="104"/>
  <c r="AJ91" i="104" s="1"/>
  <c r="AN36" i="104"/>
  <c r="AN97" i="104" s="1"/>
  <c r="X36" i="104"/>
  <c r="X97" i="104" s="1"/>
  <c r="AT37" i="104"/>
  <c r="AT98" i="104" s="1"/>
  <c r="BJ33" i="104"/>
  <c r="BJ94" i="104" s="1"/>
  <c r="Z27" i="104"/>
  <c r="Z88" i="104" s="1"/>
  <c r="AI40" i="104"/>
  <c r="AI101" i="104" s="1"/>
  <c r="AD34" i="104"/>
  <c r="AD95" i="104" s="1"/>
  <c r="S21" i="104"/>
  <c r="S82" i="104" s="1"/>
  <c r="AZ38" i="104"/>
  <c r="AZ99" i="104" s="1"/>
  <c r="N42" i="104"/>
  <c r="N103" i="104" s="1"/>
  <c r="BI36" i="104"/>
  <c r="BI97" i="104" s="1"/>
  <c r="AB40" i="104"/>
  <c r="AB101" i="104" s="1"/>
  <c r="AO33" i="104"/>
  <c r="AO94" i="104" s="1"/>
  <c r="BF38" i="104"/>
  <c r="BF99" i="104" s="1"/>
  <c r="AF42" i="104"/>
  <c r="AF103" i="104" s="1"/>
  <c r="AI31" i="104"/>
  <c r="AI92" i="104" s="1"/>
  <c r="AD27" i="104"/>
  <c r="AD88" i="104" s="1"/>
  <c r="AT41" i="104"/>
  <c r="AT102" i="104" s="1"/>
  <c r="BG29" i="104"/>
  <c r="BG90" i="104" s="1"/>
  <c r="BD42" i="104"/>
  <c r="BD103" i="104" s="1"/>
  <c r="BE37" i="104"/>
  <c r="BE98" i="104" s="1"/>
  <c r="V29" i="104"/>
  <c r="V90" i="104" s="1"/>
  <c r="BH38" i="104"/>
  <c r="BH99" i="104" s="1"/>
  <c r="BD31" i="104"/>
  <c r="BD92" i="104" s="1"/>
  <c r="T35" i="104"/>
  <c r="T96" i="104" s="1"/>
  <c r="V36" i="104"/>
  <c r="V97" i="104" s="1"/>
  <c r="AB29" i="104"/>
  <c r="AB90" i="104" s="1"/>
  <c r="Z33" i="104"/>
  <c r="Z94" i="104" s="1"/>
  <c r="BG31" i="104"/>
  <c r="BG92" i="104" s="1"/>
  <c r="AF17" i="104"/>
  <c r="BA17" i="104"/>
  <c r="W34" i="104"/>
  <c r="W95" i="104" s="1"/>
  <c r="R21" i="104"/>
  <c r="R82" i="104" s="1"/>
  <c r="AV40" i="104"/>
  <c r="AV101" i="104" s="1"/>
  <c r="AN41" i="104"/>
  <c r="AN102" i="104" s="1"/>
  <c r="BD28" i="104"/>
  <c r="BD89" i="104" s="1"/>
  <c r="BD33" i="104"/>
  <c r="BD94" i="104" s="1"/>
  <c r="AU41" i="104"/>
  <c r="AU102" i="104" s="1"/>
  <c r="AR27" i="104"/>
  <c r="AR88" i="104" s="1"/>
  <c r="T31" i="104"/>
  <c r="T92" i="104" s="1"/>
  <c r="AP41" i="104"/>
  <c r="AP102" i="104" s="1"/>
  <c r="BK37" i="104"/>
  <c r="BK98" i="104" s="1"/>
  <c r="U31" i="104"/>
  <c r="U92" i="104" s="1"/>
  <c r="AM28" i="104"/>
  <c r="AM89" i="104" s="1"/>
  <c r="AZ14" i="104"/>
  <c r="S26" i="104"/>
  <c r="S87" i="104" s="1"/>
  <c r="N24" i="104"/>
  <c r="N85" i="104" s="1"/>
  <c r="AJ41" i="104"/>
  <c r="AJ102" i="104" s="1"/>
  <c r="X42" i="104"/>
  <c r="X103" i="104" s="1"/>
  <c r="BG38" i="104"/>
  <c r="BG99" i="104" s="1"/>
  <c r="O36" i="104"/>
  <c r="O97" i="104" s="1"/>
  <c r="AA34" i="104"/>
  <c r="AA95" i="104" s="1"/>
  <c r="AH39" i="104"/>
  <c r="AH100" i="104" s="1"/>
  <c r="Z37" i="104"/>
  <c r="Z98" i="104" s="1"/>
  <c r="AQ31" i="104"/>
  <c r="AQ92" i="104" s="1"/>
  <c r="U27" i="104"/>
  <c r="U88" i="104" s="1"/>
  <c r="AG30" i="104"/>
  <c r="AG91" i="104" s="1"/>
  <c r="R29" i="104"/>
  <c r="R90" i="104" s="1"/>
  <c r="AW27" i="104"/>
  <c r="AW88" i="104" s="1"/>
  <c r="N15" i="104"/>
  <c r="AK28" i="104"/>
  <c r="AK89" i="104" s="1"/>
  <c r="Y38" i="104"/>
  <c r="Y99" i="104" s="1"/>
  <c r="AN27" i="104"/>
  <c r="AN88" i="104" s="1"/>
  <c r="BB38" i="104"/>
  <c r="BB99" i="104" s="1"/>
  <c r="AO35" i="104"/>
  <c r="AO96" i="104" s="1"/>
  <c r="BF32" i="104"/>
  <c r="BF93" i="104" s="1"/>
  <c r="S42" i="104"/>
  <c r="S103" i="104" s="1"/>
  <c r="BH27" i="104"/>
  <c r="BH88" i="104" s="1"/>
  <c r="AN30" i="104"/>
  <c r="AN91" i="104" s="1"/>
  <c r="S37" i="104"/>
  <c r="S98" i="104" s="1"/>
  <c r="W17" i="104"/>
  <c r="BK28" i="104"/>
  <c r="BK89" i="104" s="1"/>
  <c r="AA32" i="104"/>
  <c r="AA93" i="104" s="1"/>
  <c r="BB31" i="104"/>
  <c r="BB92" i="104" s="1"/>
  <c r="X39" i="104"/>
  <c r="X100" i="104" s="1"/>
  <c r="AE42" i="104"/>
  <c r="AE103" i="104" s="1"/>
  <c r="P17" i="104"/>
  <c r="AL39" i="104"/>
  <c r="AL100" i="104" s="1"/>
  <c r="R19" i="104"/>
  <c r="N23" i="104"/>
  <c r="N84" i="104" s="1"/>
  <c r="BK27" i="104"/>
  <c r="BK88" i="104" s="1"/>
  <c r="AR32" i="104"/>
  <c r="AR93" i="104" s="1"/>
  <c r="X30" i="104"/>
  <c r="X91" i="104" s="1"/>
  <c r="AN14" i="104"/>
  <c r="BA33" i="104"/>
  <c r="BA94" i="104" s="1"/>
  <c r="AJ36" i="104"/>
  <c r="AJ97" i="104" s="1"/>
  <c r="AT31" i="104"/>
  <c r="AT92" i="104" s="1"/>
  <c r="P41" i="104"/>
  <c r="P102" i="104" s="1"/>
  <c r="AO32" i="104"/>
  <c r="AO93" i="104" s="1"/>
  <c r="AY40" i="104"/>
  <c r="AY101" i="104" s="1"/>
  <c r="AR41" i="104"/>
  <c r="AR102" i="104" s="1"/>
  <c r="AF27" i="104"/>
  <c r="AF88" i="104" s="1"/>
  <c r="V34" i="104"/>
  <c r="V95" i="104" s="1"/>
  <c r="BI42" i="104"/>
  <c r="BI103" i="104" s="1"/>
  <c r="BF14" i="104"/>
  <c r="Q37" i="104"/>
  <c r="Q98" i="104" s="1"/>
  <c r="BA38" i="104"/>
  <c r="BA99" i="104" s="1"/>
  <c r="AB17" i="104"/>
  <c r="AW17" i="104"/>
  <c r="BF35" i="104"/>
  <c r="BF96" i="104" s="1"/>
  <c r="AH33" i="104"/>
  <c r="AH94" i="104" s="1"/>
  <c r="AL38" i="104"/>
  <c r="AL99" i="104" s="1"/>
  <c r="P34" i="104"/>
  <c r="P95" i="104" s="1"/>
  <c r="V32" i="104"/>
  <c r="V93" i="104" s="1"/>
  <c r="AI27" i="104"/>
  <c r="AI88" i="104" s="1"/>
  <c r="BJ42" i="104"/>
  <c r="BJ103" i="104" s="1"/>
  <c r="AL14" i="104"/>
  <c r="R34" i="104"/>
  <c r="R95" i="104" s="1"/>
  <c r="V30" i="104"/>
  <c r="V91" i="104" s="1"/>
  <c r="Q42" i="104"/>
  <c r="Q103" i="104" s="1"/>
  <c r="AC39" i="104"/>
  <c r="AC100" i="104" s="1"/>
  <c r="AE32" i="104"/>
  <c r="AE93" i="104" s="1"/>
  <c r="AN17" i="104"/>
  <c r="Z34" i="104"/>
  <c r="Z95" i="104" s="1"/>
  <c r="AX38" i="104"/>
  <c r="AX99" i="104" s="1"/>
  <c r="AH37" i="104"/>
  <c r="AH98" i="104" s="1"/>
  <c r="AU28" i="104"/>
  <c r="AU89" i="104" s="1"/>
  <c r="AG34" i="104"/>
  <c r="AG95" i="104" s="1"/>
  <c r="BI30" i="104"/>
  <c r="BI91" i="104" s="1"/>
  <c r="T42" i="104"/>
  <c r="T103" i="104" s="1"/>
  <c r="AO27" i="104"/>
  <c r="AO88" i="104" s="1"/>
  <c r="V37" i="104"/>
  <c r="V98" i="104" s="1"/>
  <c r="AU29" i="104"/>
  <c r="AU90" i="104" s="1"/>
  <c r="AW28" i="104"/>
  <c r="AW89" i="104" s="1"/>
  <c r="V39" i="104"/>
  <c r="V100" i="104" s="1"/>
  <c r="AL36" i="104"/>
  <c r="AL97" i="104" s="1"/>
  <c r="AS35" i="104"/>
  <c r="AS96" i="104" s="1"/>
  <c r="S36" i="104"/>
  <c r="S97" i="104" s="1"/>
  <c r="BK29" i="104"/>
  <c r="BK90" i="104" s="1"/>
  <c r="BI14" i="104"/>
  <c r="X17" i="104"/>
  <c r="AN42" i="104"/>
  <c r="AN103" i="104" s="1"/>
  <c r="AP34" i="104"/>
  <c r="AP95" i="104" s="1"/>
  <c r="BE28" i="104"/>
  <c r="BE89" i="104" s="1"/>
  <c r="Z31" i="104"/>
  <c r="Z92" i="104" s="1"/>
  <c r="BJ27" i="104"/>
  <c r="BJ88" i="104" s="1"/>
  <c r="U37" i="104"/>
  <c r="U98" i="104" s="1"/>
  <c r="BI40" i="104"/>
  <c r="BI101" i="104" s="1"/>
  <c r="AV41" i="104"/>
  <c r="AV102" i="104" s="1"/>
  <c r="AX32" i="104"/>
  <c r="AX93" i="104" s="1"/>
  <c r="R32" i="104"/>
  <c r="R93" i="104" s="1"/>
  <c r="AT17" i="104"/>
  <c r="R39" i="104"/>
  <c r="R100" i="104" s="1"/>
  <c r="W14" i="104"/>
  <c r="AA29" i="104"/>
  <c r="AA90" i="104" s="1"/>
  <c r="AO38" i="104"/>
  <c r="AO99" i="104" s="1"/>
  <c r="AY27" i="104"/>
  <c r="AY88" i="104" s="1"/>
  <c r="AA38" i="104"/>
  <c r="AA99" i="104" s="1"/>
  <c r="BE17" i="104"/>
  <c r="AH41" i="104"/>
  <c r="AH102" i="104" s="1"/>
  <c r="AX35" i="104"/>
  <c r="AX96" i="104" s="1"/>
  <c r="AI35" i="104"/>
  <c r="AI96" i="104" s="1"/>
  <c r="BI22" i="104"/>
  <c r="BI83" i="104" s="1"/>
  <c r="AX22" i="104"/>
  <c r="AX83" i="104" s="1"/>
  <c r="AJ22" i="104"/>
  <c r="AJ83" i="104" s="1"/>
  <c r="BE22" i="104"/>
  <c r="BE83" i="104" s="1"/>
  <c r="AO22" i="104"/>
  <c r="AO83" i="104" s="1"/>
  <c r="AG22" i="104"/>
  <c r="AG83" i="104" s="1"/>
  <c r="AL22" i="104"/>
  <c r="AL83" i="104" s="1"/>
  <c r="AY22" i="104"/>
  <c r="AY83" i="104" s="1"/>
  <c r="BK23" i="104"/>
  <c r="BK84" i="104" s="1"/>
  <c r="O24" i="104"/>
  <c r="O85" i="104" s="1"/>
  <c r="AO23" i="104"/>
  <c r="AO84" i="104" s="1"/>
  <c r="BB23" i="104"/>
  <c r="BB84" i="104" s="1"/>
  <c r="AJ24" i="104"/>
  <c r="AJ85" i="104" s="1"/>
  <c r="AQ24" i="104"/>
  <c r="AQ85" i="104" s="1"/>
  <c r="AY23" i="104"/>
  <c r="AY84" i="104" s="1"/>
  <c r="BH23" i="104"/>
  <c r="BH84" i="104" s="1"/>
  <c r="AE22" i="104"/>
  <c r="AE83" i="104" s="1"/>
  <c r="AY24" i="104"/>
  <c r="AY85" i="104" s="1"/>
  <c r="AG24" i="104"/>
  <c r="AG85" i="104" s="1"/>
  <c r="W23" i="104"/>
  <c r="W84" i="104" s="1"/>
  <c r="BD22" i="104"/>
  <c r="BD83" i="104" s="1"/>
  <c r="S13" i="104"/>
  <c r="AO24" i="104"/>
  <c r="AO85" i="104" s="1"/>
  <c r="BK24" i="104"/>
  <c r="BK85" i="104" s="1"/>
  <c r="AP22" i="104"/>
  <c r="AP83" i="104" s="1"/>
  <c r="AR22" i="104"/>
  <c r="AR83" i="104" s="1"/>
  <c r="AF22" i="104"/>
  <c r="AF83" i="104" s="1"/>
  <c r="Q24" i="104"/>
  <c r="Q85" i="104" s="1"/>
  <c r="AI23" i="104"/>
  <c r="AI84" i="104" s="1"/>
  <c r="Z23" i="104"/>
  <c r="Z84" i="104" s="1"/>
  <c r="BF15" i="104"/>
  <c r="AI15" i="104"/>
  <c r="U15" i="104"/>
  <c r="AU23" i="104"/>
  <c r="AU84" i="104" s="1"/>
  <c r="AN24" i="104"/>
  <c r="AN85" i="104" s="1"/>
  <c r="BC24" i="104"/>
  <c r="BC85" i="104" s="1"/>
  <c r="BF18" i="104"/>
  <c r="R23" i="104"/>
  <c r="R84" i="104" s="1"/>
  <c r="X18" i="104"/>
  <c r="BA15" i="104"/>
  <c r="X15" i="104"/>
  <c r="AF24" i="104"/>
  <c r="AF85" i="104" s="1"/>
  <c r="AK24" i="104"/>
  <c r="AK85" i="104" s="1"/>
  <c r="BJ23" i="104"/>
  <c r="BJ84" i="104" s="1"/>
  <c r="BB15" i="104"/>
  <c r="AV15" i="104"/>
  <c r="Q23" i="104"/>
  <c r="Q84" i="104" s="1"/>
  <c r="BD24" i="104"/>
  <c r="BD85" i="104" s="1"/>
  <c r="W15" i="104"/>
  <c r="R15" i="104"/>
  <c r="AB18" i="104"/>
  <c r="AO18" i="104"/>
  <c r="AP15" i="104"/>
  <c r="BJ15" i="104"/>
  <c r="AS15" i="104"/>
  <c r="BG15" i="104"/>
  <c r="V15" i="104"/>
  <c r="Z15" i="104"/>
  <c r="AQ15" i="104"/>
  <c r="BE18" i="104"/>
  <c r="AD15" i="104"/>
  <c r="AT15" i="104"/>
  <c r="AT18" i="104"/>
  <c r="R25" i="104"/>
  <c r="R86" i="104" s="1"/>
  <c r="R26" i="104"/>
  <c r="R87" i="104" s="1"/>
  <c r="N21" i="104"/>
  <c r="N82" i="104" s="1"/>
  <c r="AS41" i="104"/>
  <c r="AS102" i="104" s="1"/>
  <c r="BD36" i="104"/>
  <c r="BD97" i="104" s="1"/>
  <c r="AT39" i="104"/>
  <c r="AT100" i="104" s="1"/>
  <c r="AD31" i="104"/>
  <c r="AD92" i="104" s="1"/>
  <c r="AF31" i="104"/>
  <c r="AF92" i="104" s="1"/>
  <c r="O27" i="104"/>
  <c r="O88" i="104" s="1"/>
  <c r="BA31" i="104"/>
  <c r="BA92" i="104" s="1"/>
  <c r="N20" i="104"/>
  <c r="N81" i="104" s="1"/>
  <c r="BF30" i="104"/>
  <c r="BF91" i="104" s="1"/>
  <c r="AO14" i="104"/>
  <c r="AV29" i="104"/>
  <c r="AV90" i="104" s="1"/>
  <c r="BA14" i="104"/>
  <c r="AM33" i="104"/>
  <c r="AM94" i="104" s="1"/>
  <c r="Z41" i="104"/>
  <c r="Z102" i="104" s="1"/>
  <c r="AJ31" i="104"/>
  <c r="AJ92" i="104" s="1"/>
  <c r="Q17" i="104"/>
  <c r="S16" i="104"/>
  <c r="AC36" i="104"/>
  <c r="AC97" i="104" s="1"/>
  <c r="Z17" i="104"/>
  <c r="W36" i="104"/>
  <c r="W97" i="104" s="1"/>
  <c r="T32" i="104"/>
  <c r="T93" i="104" s="1"/>
  <c r="AU27" i="104"/>
  <c r="AU88" i="104" s="1"/>
  <c r="BI37" i="104"/>
  <c r="BI98" i="104" s="1"/>
  <c r="AC14" i="104"/>
  <c r="AJ39" i="104"/>
  <c r="AJ100" i="104" s="1"/>
  <c r="AL17" i="104"/>
  <c r="AE38" i="104"/>
  <c r="AE99" i="104" s="1"/>
  <c r="N39" i="104"/>
  <c r="N100" i="104" s="1"/>
  <c r="AP40" i="104"/>
  <c r="AP101" i="104" s="1"/>
  <c r="BI29" i="104"/>
  <c r="BI90" i="104" s="1"/>
  <c r="AR31" i="104"/>
  <c r="AR92" i="104" s="1"/>
  <c r="N26" i="104"/>
  <c r="N87" i="104" s="1"/>
  <c r="BG14" i="104"/>
  <c r="BI33" i="104"/>
  <c r="BI94" i="104" s="1"/>
  <c r="BF41" i="104"/>
  <c r="BF102" i="104" s="1"/>
  <c r="AX39" i="104"/>
  <c r="AX100" i="104" s="1"/>
  <c r="BF34" i="104"/>
  <c r="BF95" i="104" s="1"/>
  <c r="AL28" i="104"/>
  <c r="AL89" i="104" s="1"/>
  <c r="AW34" i="104"/>
  <c r="AW95" i="104" s="1"/>
  <c r="X27" i="104"/>
  <c r="X88" i="104" s="1"/>
  <c r="AH14" i="104"/>
  <c r="Y27" i="104"/>
  <c r="Y88" i="104" s="1"/>
  <c r="AT34" i="104"/>
  <c r="AT95" i="104" s="1"/>
  <c r="BC29" i="104"/>
  <c r="BC90" i="104" s="1"/>
  <c r="N13" i="104"/>
  <c r="AM29" i="104"/>
  <c r="AM90" i="104" s="1"/>
  <c r="AA28" i="104"/>
  <c r="AA89" i="104" s="1"/>
  <c r="BH37" i="104"/>
  <c r="BH98" i="104" s="1"/>
  <c r="AH36" i="104"/>
  <c r="AH97" i="104" s="1"/>
  <c r="AV37" i="104"/>
  <c r="AV98" i="104" s="1"/>
  <c r="AW14" i="104"/>
  <c r="AJ35" i="104"/>
  <c r="AJ96" i="104" s="1"/>
  <c r="AO17" i="104"/>
  <c r="AA22" i="104"/>
  <c r="AA83" i="104" s="1"/>
  <c r="BH22" i="104"/>
  <c r="BH83" i="104" s="1"/>
  <c r="AT22" i="104"/>
  <c r="AT83" i="104" s="1"/>
  <c r="AS24" i="104"/>
  <c r="AS85" i="104" s="1"/>
  <c r="AH23" i="104"/>
  <c r="AH84" i="104" s="1"/>
  <c r="V22" i="104"/>
  <c r="V83" i="104" s="1"/>
  <c r="AT23" i="104"/>
  <c r="AT84" i="104" s="1"/>
  <c r="BE23" i="104"/>
  <c r="BE84" i="104" s="1"/>
  <c r="Y24" i="104"/>
  <c r="Y85" i="104" s="1"/>
  <c r="O23" i="104"/>
  <c r="O84" i="104" s="1"/>
  <c r="AJ23" i="104"/>
  <c r="AJ84" i="104" s="1"/>
  <c r="Y23" i="104"/>
  <c r="Y84" i="104" s="1"/>
  <c r="BI23" i="104"/>
  <c r="BI84" i="104" s="1"/>
  <c r="AU24" i="104"/>
  <c r="AU85" i="104" s="1"/>
  <c r="AR18" i="104"/>
  <c r="T15" i="104"/>
  <c r="AW24" i="104"/>
  <c r="AW85" i="104" s="1"/>
  <c r="AH18" i="104"/>
  <c r="AE23" i="104"/>
  <c r="AE84" i="104" s="1"/>
  <c r="R18" i="104"/>
  <c r="S24" i="104"/>
  <c r="S85" i="104" s="1"/>
  <c r="AJ15" i="104"/>
  <c r="BI15" i="104"/>
  <c r="AE24" i="104"/>
  <c r="AE85" i="104" s="1"/>
  <c r="P24" i="104"/>
  <c r="P85" i="104" s="1"/>
  <c r="Q15" i="104"/>
  <c r="Y15" i="104"/>
  <c r="Z18" i="104"/>
  <c r="AE18" i="104"/>
  <c r="BC18" i="104"/>
  <c r="BJ18" i="104"/>
  <c r="P25" i="104"/>
  <c r="P86" i="104" s="1"/>
  <c r="AP35" i="104"/>
  <c r="AP96" i="104" s="1"/>
  <c r="N25" i="104"/>
  <c r="N86" i="104" s="1"/>
  <c r="AC31" i="104"/>
  <c r="AC92" i="104" s="1"/>
  <c r="BG32" i="104"/>
  <c r="BG93" i="104" s="1"/>
  <c r="BH35" i="104"/>
  <c r="BH96" i="104" s="1"/>
  <c r="BJ38" i="104"/>
  <c r="BJ99" i="104" s="1"/>
  <c r="AX33" i="104"/>
  <c r="AX94" i="104" s="1"/>
  <c r="AH38" i="104"/>
  <c r="AH99" i="104" s="1"/>
  <c r="AR28" i="104"/>
  <c r="AR89" i="104" s="1"/>
  <c r="AC40" i="104"/>
  <c r="AC101" i="104" s="1"/>
  <c r="AQ35" i="104"/>
  <c r="AQ96" i="104" s="1"/>
  <c r="AW31" i="104"/>
  <c r="AW92" i="104" s="1"/>
  <c r="W28" i="104"/>
  <c r="W89" i="104" s="1"/>
  <c r="AA31" i="104"/>
  <c r="AA92" i="104" s="1"/>
  <c r="AK41" i="104"/>
  <c r="AK102" i="104" s="1"/>
  <c r="AE41" i="104"/>
  <c r="AE102" i="104" s="1"/>
  <c r="AB32" i="104"/>
  <c r="AB93" i="104" s="1"/>
  <c r="U28" i="104"/>
  <c r="U89" i="104" s="1"/>
  <c r="W29" i="104"/>
  <c r="W90" i="104" s="1"/>
  <c r="AV17" i="104"/>
  <c r="BE40" i="104"/>
  <c r="BE101" i="104" s="1"/>
  <c r="T38" i="104"/>
  <c r="T99" i="104" s="1"/>
  <c r="AA33" i="104"/>
  <c r="AA94" i="104" s="1"/>
  <c r="BB28" i="104"/>
  <c r="BB89" i="104" s="1"/>
  <c r="AR14" i="104"/>
  <c r="AB30" i="104"/>
  <c r="AB91" i="104" s="1"/>
  <c r="AR17" i="104"/>
  <c r="AF38" i="104"/>
  <c r="AF99" i="104" s="1"/>
  <c r="AJ38" i="104"/>
  <c r="AJ99" i="104" s="1"/>
  <c r="AN33" i="104"/>
  <c r="AN94" i="104" s="1"/>
  <c r="AN31" i="104"/>
  <c r="AN92" i="104" s="1"/>
  <c r="AI32" i="104"/>
  <c r="AI93" i="104" s="1"/>
  <c r="AF34" i="104"/>
  <c r="AF95" i="104" s="1"/>
  <c r="AA30" i="104"/>
  <c r="AA91" i="104" s="1"/>
  <c r="AB41" i="104"/>
  <c r="AB102" i="104" s="1"/>
  <c r="T21" i="104"/>
  <c r="T82" i="104" s="1"/>
  <c r="AO28" i="104"/>
  <c r="AO89" i="104" s="1"/>
  <c r="Q31" i="104"/>
  <c r="Q92" i="104" s="1"/>
  <c r="AJ28" i="104"/>
  <c r="AJ89" i="104" s="1"/>
  <c r="AS42" i="104"/>
  <c r="AS103" i="104" s="1"/>
  <c r="X31" i="104"/>
  <c r="X92" i="104" s="1"/>
  <c r="AI14" i="104"/>
  <c r="BD17" i="104"/>
  <c r="X37" i="104"/>
  <c r="X98" i="104" s="1"/>
  <c r="BF29" i="104"/>
  <c r="BF90" i="104" s="1"/>
  <c r="AW37" i="104"/>
  <c r="AW98" i="104" s="1"/>
  <c r="BC27" i="104"/>
  <c r="BC88" i="104" s="1"/>
  <c r="X38" i="104"/>
  <c r="X99" i="104" s="1"/>
  <c r="AQ30" i="104"/>
  <c r="AQ91" i="104" s="1"/>
  <c r="R28" i="104"/>
  <c r="R89" i="104" s="1"/>
  <c r="AJ17" i="104"/>
  <c r="BI27" i="104"/>
  <c r="BI88" i="104" s="1"/>
  <c r="BK17" i="104"/>
  <c r="T13" i="104"/>
  <c r="BB22" i="104"/>
  <c r="BB83" i="104" s="1"/>
  <c r="X22" i="104"/>
  <c r="X83" i="104" s="1"/>
  <c r="AV24" i="104"/>
  <c r="AV85" i="104" s="1"/>
  <c r="AW22" i="104"/>
  <c r="AW83" i="104" s="1"/>
  <c r="BK15" i="104"/>
  <c r="AS23" i="104"/>
  <c r="AS84" i="104" s="1"/>
  <c r="AI22" i="104"/>
  <c r="AI83" i="104" s="1"/>
  <c r="X24" i="104"/>
  <c r="X85" i="104" s="1"/>
  <c r="AM22" i="104"/>
  <c r="AM83" i="104" s="1"/>
  <c r="AA23" i="104"/>
  <c r="AA84" i="104" s="1"/>
  <c r="AH24" i="104"/>
  <c r="AH85" i="104" s="1"/>
  <c r="AC23" i="104"/>
  <c r="AC84" i="104" s="1"/>
  <c r="V24" i="104"/>
  <c r="V85" i="104" s="1"/>
  <c r="BG23" i="104"/>
  <c r="BG84" i="104" s="1"/>
  <c r="AM18" i="104"/>
  <c r="BA23" i="104"/>
  <c r="BA84" i="104" s="1"/>
  <c r="AM24" i="104"/>
  <c r="AM85" i="104" s="1"/>
  <c r="AB23" i="104"/>
  <c r="AB84" i="104" s="1"/>
  <c r="P15" i="104"/>
  <c r="AF23" i="104"/>
  <c r="AF84" i="104" s="1"/>
  <c r="Q13" i="104"/>
  <c r="AY18" i="104"/>
  <c r="BG24" i="104"/>
  <c r="BG85" i="104" s="1"/>
  <c r="BC23" i="104"/>
  <c r="BC84" i="104" s="1"/>
  <c r="BH18" i="104"/>
  <c r="BD18" i="104"/>
  <c r="AK18" i="104"/>
  <c r="AG15" i="104"/>
  <c r="V18" i="104"/>
  <c r="AP18" i="104"/>
  <c r="P26" i="104"/>
  <c r="P87" i="104" s="1"/>
  <c r="V33" i="104"/>
  <c r="V94" i="104" s="1"/>
  <c r="AY39" i="104"/>
  <c r="AY100" i="104" s="1"/>
  <c r="P42" i="104"/>
  <c r="P103" i="104" s="1"/>
  <c r="Q41" i="104"/>
  <c r="Q102" i="104" s="1"/>
  <c r="AB27" i="104"/>
  <c r="AB88" i="104" s="1"/>
  <c r="AB39" i="104"/>
  <c r="AB100" i="104" s="1"/>
  <c r="BA32" i="104"/>
  <c r="BA93" i="104" s="1"/>
  <c r="AG36" i="104"/>
  <c r="AG97" i="104" s="1"/>
  <c r="AQ27" i="104"/>
  <c r="AQ88" i="104" s="1"/>
  <c r="AV34" i="104"/>
  <c r="AV95" i="104" s="1"/>
  <c r="AV42" i="104"/>
  <c r="AV103" i="104" s="1"/>
  <c r="AA39" i="104"/>
  <c r="AA100" i="104" s="1"/>
  <c r="BD35" i="104"/>
  <c r="BD96" i="104" s="1"/>
  <c r="T41" i="104"/>
  <c r="T102" i="104" s="1"/>
  <c r="BC35" i="104"/>
  <c r="BC96" i="104" s="1"/>
  <c r="AY36" i="104"/>
  <c r="AY97" i="104" s="1"/>
  <c r="BG33" i="104"/>
  <c r="BG94" i="104" s="1"/>
  <c r="W35" i="104"/>
  <c r="W96" i="104" s="1"/>
  <c r="BH41" i="104"/>
  <c r="BH102" i="104" s="1"/>
  <c r="BG30" i="104"/>
  <c r="BG91" i="104" s="1"/>
  <c r="BD32" i="104"/>
  <c r="BD93" i="104" s="1"/>
  <c r="AM31" i="104"/>
  <c r="AM92" i="104" s="1"/>
  <c r="AY28" i="104"/>
  <c r="AY89" i="104" s="1"/>
  <c r="BA29" i="104"/>
  <c r="BA90" i="104" s="1"/>
  <c r="AZ28" i="104"/>
  <c r="AZ89" i="104" s="1"/>
  <c r="AM17" i="104"/>
  <c r="AG39" i="104"/>
  <c r="AG100" i="104" s="1"/>
  <c r="X35" i="104"/>
  <c r="X96" i="104" s="1"/>
  <c r="BE30" i="104"/>
  <c r="BE91" i="104" s="1"/>
  <c r="O32" i="104"/>
  <c r="O93" i="104" s="1"/>
  <c r="U30" i="104"/>
  <c r="U91" i="104" s="1"/>
  <c r="AD29" i="104"/>
  <c r="AD90" i="104" s="1"/>
  <c r="AX40" i="104"/>
  <c r="AX101" i="104" s="1"/>
  <c r="BA41" i="104"/>
  <c r="BA102" i="104" s="1"/>
  <c r="W41" i="104"/>
  <c r="W102" i="104" s="1"/>
  <c r="Z42" i="104"/>
  <c r="Z103" i="104" s="1"/>
  <c r="O37" i="104"/>
  <c r="O98" i="104" s="1"/>
  <c r="AY30" i="104"/>
  <c r="AY91" i="104" s="1"/>
  <c r="AF32" i="104"/>
  <c r="AF93" i="104" s="1"/>
  <c r="T27" i="104"/>
  <c r="T88" i="104" s="1"/>
  <c r="BC28" i="104"/>
  <c r="BC89" i="104" s="1"/>
  <c r="AK32" i="104"/>
  <c r="AK93" i="104" s="1"/>
  <c r="AK29" i="104"/>
  <c r="AK90" i="104" s="1"/>
  <c r="Q30" i="104"/>
  <c r="Q91" i="104" s="1"/>
  <c r="BB32" i="104"/>
  <c r="BB93" i="104" s="1"/>
  <c r="AW29" i="104"/>
  <c r="AW90" i="104" s="1"/>
  <c r="AN29" i="104"/>
  <c r="AN90" i="104" s="1"/>
  <c r="AI34" i="104"/>
  <c r="AI95" i="104" s="1"/>
  <c r="BJ37" i="104"/>
  <c r="BJ98" i="104" s="1"/>
  <c r="AA42" i="104"/>
  <c r="AA103" i="104" s="1"/>
  <c r="AD14" i="104"/>
  <c r="S30" i="104"/>
  <c r="S91" i="104" s="1"/>
  <c r="AG17" i="104"/>
  <c r="BB17" i="104"/>
  <c r="BA34" i="104"/>
  <c r="BA95" i="104" s="1"/>
  <c r="T36" i="104"/>
  <c r="T97" i="104" s="1"/>
  <c r="AZ32" i="104"/>
  <c r="AZ93" i="104" s="1"/>
  <c r="AO40" i="104"/>
  <c r="AO101" i="104" s="1"/>
  <c r="AO39" i="104"/>
  <c r="AO100" i="104" s="1"/>
  <c r="O19" i="104"/>
  <c r="AJ27" i="104"/>
  <c r="AJ88" i="104" s="1"/>
  <c r="AX36" i="104"/>
  <c r="AX97" i="104" s="1"/>
  <c r="BA28" i="104"/>
  <c r="BA89" i="104" s="1"/>
  <c r="AW42" i="104"/>
  <c r="AW103" i="104" s="1"/>
  <c r="T40" i="104"/>
  <c r="T101" i="104" s="1"/>
  <c r="BA40" i="104"/>
  <c r="BA101" i="104" s="1"/>
  <c r="AV39" i="104"/>
  <c r="AV100" i="104" s="1"/>
  <c r="AX17" i="104"/>
  <c r="R40" i="104"/>
  <c r="R101" i="104" s="1"/>
  <c r="AF39" i="104"/>
  <c r="AF100" i="104" s="1"/>
  <c r="BI38" i="104"/>
  <c r="BI99" i="104" s="1"/>
  <c r="BJ31" i="104"/>
  <c r="BJ92" i="104" s="1"/>
  <c r="AJ34" i="104"/>
  <c r="AJ95" i="104" s="1"/>
  <c r="AJ33" i="104"/>
  <c r="AJ94" i="104" s="1"/>
  <c r="Y42" i="104"/>
  <c r="Y103" i="104" s="1"/>
  <c r="BG37" i="104"/>
  <c r="BG98" i="104" s="1"/>
  <c r="AS28" i="104"/>
  <c r="AS89" i="104" s="1"/>
  <c r="AT38" i="104"/>
  <c r="AT99" i="104" s="1"/>
  <c r="AY14" i="104"/>
  <c r="AR42" i="104"/>
  <c r="AR103" i="104" s="1"/>
  <c r="Q38" i="104"/>
  <c r="Q99" i="104" s="1"/>
  <c r="W31" i="104"/>
  <c r="W92" i="104" s="1"/>
  <c r="AI39" i="104"/>
  <c r="AI100" i="104" s="1"/>
  <c r="BK33" i="104"/>
  <c r="BK94" i="104" s="1"/>
  <c r="Q16" i="104"/>
  <c r="AH17" i="104"/>
  <c r="Q34" i="104"/>
  <c r="Q95" i="104" s="1"/>
  <c r="AF41" i="104"/>
  <c r="AF102" i="104" s="1"/>
  <c r="BB30" i="104"/>
  <c r="BB91" i="104" s="1"/>
  <c r="AO29" i="104"/>
  <c r="AO90" i="104" s="1"/>
  <c r="AX37" i="104"/>
  <c r="AX98" i="104" s="1"/>
  <c r="BD41" i="104"/>
  <c r="BD102" i="104" s="1"/>
  <c r="AV27" i="104"/>
  <c r="AV88" i="104" s="1"/>
  <c r="AV32" i="104"/>
  <c r="AV93" i="104" s="1"/>
  <c r="BK42" i="104"/>
  <c r="BK103" i="104" s="1"/>
  <c r="BE36" i="104"/>
  <c r="BE97" i="104" s="1"/>
  <c r="AP36" i="104"/>
  <c r="AP97" i="104" s="1"/>
  <c r="Y34" i="104"/>
  <c r="Y95" i="104" s="1"/>
  <c r="AY38" i="104"/>
  <c r="AY99" i="104" s="1"/>
  <c r="AD17" i="104"/>
  <c r="U29" i="104"/>
  <c r="U90" i="104" s="1"/>
  <c r="AJ14" i="104"/>
  <c r="AP27" i="104"/>
  <c r="AP88" i="104" s="1"/>
  <c r="BD14" i="104"/>
  <c r="AT35" i="104"/>
  <c r="AT96" i="104" s="1"/>
  <c r="AK14" i="104"/>
  <c r="T17" i="104"/>
  <c r="AV22" i="104"/>
  <c r="AV83" i="104" s="1"/>
  <c r="AS22" i="104"/>
  <c r="AS83" i="104" s="1"/>
  <c r="O13" i="104"/>
  <c r="Y22" i="104"/>
  <c r="Y83" i="104" s="1"/>
  <c r="R13" i="104"/>
  <c r="BK22" i="104"/>
  <c r="BK83" i="104" s="1"/>
  <c r="W22" i="104"/>
  <c r="W83" i="104" s="1"/>
  <c r="AC24" i="104"/>
  <c r="AC85" i="104" s="1"/>
  <c r="BH24" i="104"/>
  <c r="BH85" i="104" s="1"/>
  <c r="P22" i="104"/>
  <c r="P83" i="104" s="1"/>
  <c r="S22" i="104"/>
  <c r="S83" i="104" s="1"/>
  <c r="AB22" i="104"/>
  <c r="AB83" i="104" s="1"/>
  <c r="BB24" i="104"/>
  <c r="BB85" i="104" s="1"/>
  <c r="AX24" i="104"/>
  <c r="AX85" i="104" s="1"/>
  <c r="AX23" i="104"/>
  <c r="AX84" i="104" s="1"/>
  <c r="T23" i="104"/>
  <c r="T84" i="104" s="1"/>
  <c r="BA22" i="104"/>
  <c r="BA83" i="104" s="1"/>
  <c r="AT24" i="104"/>
  <c r="AT85" i="104" s="1"/>
  <c r="BE24" i="104"/>
  <c r="BE85" i="104" s="1"/>
  <c r="BF23" i="104"/>
  <c r="BF84" i="104" s="1"/>
  <c r="AG23" i="104"/>
  <c r="AG84" i="104" s="1"/>
  <c r="AD23" i="104"/>
  <c r="AD84" i="104" s="1"/>
  <c r="W24" i="104"/>
  <c r="W85" i="104" s="1"/>
  <c r="AV23" i="104"/>
  <c r="AV84" i="104" s="1"/>
  <c r="AL23" i="104"/>
  <c r="AL84" i="104" s="1"/>
  <c r="Q22" i="104"/>
  <c r="Q83" i="104" s="1"/>
  <c r="BJ22" i="104"/>
  <c r="BJ83" i="104" s="1"/>
  <c r="Z24" i="104"/>
  <c r="Z85" i="104" s="1"/>
  <c r="BI18" i="104"/>
  <c r="AW18" i="104"/>
  <c r="AM15" i="104"/>
  <c r="AI18" i="104"/>
  <c r="P18" i="104"/>
  <c r="AZ24" i="104"/>
  <c r="AZ85" i="104" s="1"/>
  <c r="AI24" i="104"/>
  <c r="AI85" i="104" s="1"/>
  <c r="V23" i="104"/>
  <c r="V84" i="104" s="1"/>
  <c r="BB18" i="104"/>
  <c r="W18" i="104"/>
  <c r="AR15" i="104"/>
  <c r="AV18" i="104"/>
  <c r="T18" i="104"/>
  <c r="AB24" i="104"/>
  <c r="AB85" i="104" s="1"/>
  <c r="AR24" i="104"/>
  <c r="AR85" i="104" s="1"/>
  <c r="AP23" i="104"/>
  <c r="AP84" i="104" s="1"/>
  <c r="AN23" i="104"/>
  <c r="AN84" i="104" s="1"/>
  <c r="O15" i="104"/>
  <c r="U18" i="104"/>
  <c r="BA24" i="104"/>
  <c r="BA85" i="104" s="1"/>
  <c r="AU15" i="104"/>
  <c r="AU18" i="104"/>
  <c r="AZ15" i="104"/>
  <c r="AZ18" i="104"/>
  <c r="AG18" i="104"/>
  <c r="AB15" i="104"/>
  <c r="Y18" i="104"/>
  <c r="BE15" i="104"/>
  <c r="AA15" i="104"/>
  <c r="AO15" i="104"/>
  <c r="AF15" i="104"/>
  <c r="AN18" i="104"/>
  <c r="Q18" i="104"/>
  <c r="S15" i="104"/>
  <c r="AA18" i="104"/>
  <c r="T25" i="104"/>
  <c r="T86" i="104" s="1"/>
  <c r="O25" i="104"/>
  <c r="O86" i="104" s="1"/>
  <c r="AD32" i="104"/>
  <c r="AD93" i="104" s="1"/>
  <c r="P31" i="104"/>
  <c r="P92" i="104" s="1"/>
  <c r="AC42" i="104"/>
  <c r="AC103" i="104" s="1"/>
  <c r="AI42" i="104"/>
  <c r="AI103" i="104" s="1"/>
  <c r="O17" i="104"/>
  <c r="AH29" i="104"/>
  <c r="AH90" i="104" s="1"/>
  <c r="AL27" i="104"/>
  <c r="AL88" i="104" s="1"/>
  <c r="Z36" i="104"/>
  <c r="Z97" i="104" s="1"/>
  <c r="N30" i="104"/>
  <c r="N91" i="104" s="1"/>
  <c r="AS33" i="104"/>
  <c r="AS94" i="104" s="1"/>
  <c r="O38" i="104"/>
  <c r="O99" i="104" s="1"/>
  <c r="AP14" i="104"/>
  <c r="BC17" i="104"/>
  <c r="V28" i="104"/>
  <c r="V89" i="104" s="1"/>
  <c r="BJ41" i="104"/>
  <c r="BJ102" i="104" s="1"/>
  <c r="AV38" i="104"/>
  <c r="AV99" i="104" s="1"/>
  <c r="AR29" i="104"/>
  <c r="AR90" i="104" s="1"/>
  <c r="BE39" i="104"/>
  <c r="BE100" i="104" s="1"/>
  <c r="AT32" i="104"/>
  <c r="AT93" i="104" s="1"/>
  <c r="BB41" i="104"/>
  <c r="BB102" i="104" s="1"/>
  <c r="BI31" i="104"/>
  <c r="BI92" i="104" s="1"/>
  <c r="AS34" i="104"/>
  <c r="AS95" i="104" s="1"/>
  <c r="Y41" i="104"/>
  <c r="Y102" i="104" s="1"/>
  <c r="AF33" i="104"/>
  <c r="AF94" i="104" s="1"/>
  <c r="W39" i="104"/>
  <c r="W100" i="104" s="1"/>
  <c r="AA14" i="104"/>
  <c r="BH17" i="104"/>
  <c r="Y33" i="104"/>
  <c r="Y94" i="104" s="1"/>
  <c r="AP28" i="104"/>
  <c r="AP89" i="104" s="1"/>
  <c r="AT28" i="104"/>
  <c r="AT89" i="104" s="1"/>
  <c r="AJ32" i="104"/>
  <c r="AJ93" i="104" s="1"/>
  <c r="W30" i="104"/>
  <c r="W91" i="104" s="1"/>
  <c r="AH35" i="104"/>
  <c r="AH96" i="104" s="1"/>
  <c r="BI17" i="104"/>
  <c r="BB33" i="104"/>
  <c r="BB94" i="104" s="1"/>
  <c r="Z39" i="104"/>
  <c r="Z100" i="104" s="1"/>
  <c r="Y36" i="104"/>
  <c r="Y97" i="104" s="1"/>
  <c r="AA36" i="104"/>
  <c r="AA97" i="104" s="1"/>
  <c r="AU33" i="104"/>
  <c r="AU94" i="104" s="1"/>
  <c r="BB14" i="104"/>
  <c r="O30" i="104"/>
  <c r="O91" i="104" s="1"/>
  <c r="Y30" i="104"/>
  <c r="Y91" i="104" s="1"/>
  <c r="AS17" i="104"/>
  <c r="N32" i="104"/>
  <c r="N93" i="104" s="1"/>
  <c r="AW41" i="104"/>
  <c r="AW102" i="104" s="1"/>
  <c r="AM14" i="104"/>
  <c r="AB33" i="104"/>
  <c r="AB94" i="104" s="1"/>
  <c r="V14" i="104"/>
  <c r="AN28" i="104"/>
  <c r="AN89" i="104" s="1"/>
  <c r="AZ17" i="104"/>
  <c r="U38" i="104"/>
  <c r="U99" i="104" s="1"/>
  <c r="AC41" i="104"/>
  <c r="AC102" i="104" s="1"/>
  <c r="X28" i="104"/>
  <c r="X89" i="104" s="1"/>
  <c r="O22" i="104"/>
  <c r="O83" i="104" s="1"/>
  <c r="BF22" i="104"/>
  <c r="BF83" i="104" s="1"/>
  <c r="AH22" i="104"/>
  <c r="AH83" i="104" s="1"/>
  <c r="T22" i="104"/>
  <c r="T83" i="104" s="1"/>
  <c r="AA24" i="104"/>
  <c r="AA85" i="104" s="1"/>
  <c r="AZ22" i="104"/>
  <c r="AZ83" i="104" s="1"/>
  <c r="AD24" i="104"/>
  <c r="AD85" i="104" s="1"/>
  <c r="AQ23" i="104"/>
  <c r="AQ84" i="104" s="1"/>
  <c r="U22" i="104"/>
  <c r="U83" i="104" s="1"/>
  <c r="T24" i="104"/>
  <c r="T85" i="104" s="1"/>
  <c r="AN22" i="104"/>
  <c r="AN83" i="104" s="1"/>
  <c r="BK18" i="104"/>
  <c r="AK22" i="104"/>
  <c r="AK83" i="104" s="1"/>
  <c r="R22" i="104"/>
  <c r="R83" i="104" s="1"/>
  <c r="AL18" i="104"/>
  <c r="U23" i="104"/>
  <c r="U84" i="104" s="1"/>
  <c r="AC18" i="104"/>
  <c r="U24" i="104"/>
  <c r="U85" i="104" s="1"/>
  <c r="AC15" i="104"/>
  <c r="AY15" i="104"/>
  <c r="AJ18" i="104"/>
  <c r="S23" i="104"/>
  <c r="S84" i="104" s="1"/>
  <c r="AH15" i="104"/>
  <c r="AR23" i="104"/>
  <c r="AR84" i="104" s="1"/>
  <c r="AW15" i="104"/>
  <c r="AS18" i="104"/>
  <c r="BH15" i="104"/>
  <c r="BG18" i="104"/>
  <c r="AN15" i="104"/>
  <c r="BC15" i="104"/>
  <c r="AX15" i="104"/>
  <c r="AX18" i="104"/>
  <c r="T26" i="104"/>
  <c r="T87" i="104" s="1"/>
  <c r="W27" i="104"/>
  <c r="W88" i="104" s="1"/>
  <c r="AE31" i="104"/>
  <c r="AE92" i="104" s="1"/>
  <c r="N36" i="104"/>
  <c r="N97" i="104" s="1"/>
  <c r="BE42" i="104"/>
  <c r="BE103" i="104" s="1"/>
  <c r="BI41" i="104"/>
  <c r="BI102" i="104" s="1"/>
  <c r="AU36" i="104"/>
  <c r="AU97" i="104" s="1"/>
  <c r="AD41" i="104"/>
  <c r="AD102" i="104" s="1"/>
  <c r="AM27" i="104"/>
  <c r="AM88" i="104" s="1"/>
  <c r="AW32" i="104"/>
  <c r="AW93" i="104" s="1"/>
  <c r="S20" i="104"/>
  <c r="S81" i="104" s="1"/>
  <c r="AL42" i="104"/>
  <c r="AL103" i="104" s="1"/>
  <c r="Z29" i="104"/>
  <c r="Z90" i="104" s="1"/>
  <c r="N14" i="104"/>
  <c r="BE31" i="104"/>
  <c r="BE92" i="104" s="1"/>
  <c r="AK40" i="104"/>
  <c r="AK101" i="104" s="1"/>
  <c r="AO30" i="104"/>
  <c r="AO91" i="104" s="1"/>
  <c r="Z40" i="104"/>
  <c r="Z101" i="104" s="1"/>
  <c r="N29" i="104"/>
  <c r="N90" i="104" s="1"/>
  <c r="BG42" i="104"/>
  <c r="BG103" i="104" s="1"/>
  <c r="BH42" i="104"/>
  <c r="BH103" i="104" s="1"/>
  <c r="BJ29" i="104"/>
  <c r="BJ90" i="104" s="1"/>
  <c r="AX29" i="104"/>
  <c r="AX90" i="104" s="1"/>
  <c r="V40" i="104"/>
  <c r="V101" i="104" s="1"/>
  <c r="AS32" i="104"/>
  <c r="AS93" i="104" s="1"/>
  <c r="R35" i="104"/>
  <c r="R96" i="104" s="1"/>
  <c r="V17" i="104"/>
  <c r="BJ32" i="104"/>
  <c r="BJ93" i="104" s="1"/>
  <c r="AP32" i="104"/>
  <c r="AP93" i="104" s="1"/>
  <c r="AI28" i="104"/>
  <c r="AI89" i="104" s="1"/>
  <c r="BC39" i="104"/>
  <c r="BC100" i="104" s="1"/>
  <c r="AZ41" i="104"/>
  <c r="AZ102" i="104" s="1"/>
  <c r="AQ28" i="104"/>
  <c r="AQ89" i="104" s="1"/>
  <c r="AC17" i="104"/>
  <c r="BI32" i="104"/>
  <c r="BI93" i="104" s="1"/>
  <c r="T34" i="104"/>
  <c r="T95" i="104" s="1"/>
  <c r="BG28" i="104"/>
  <c r="BG89" i="104" s="1"/>
  <c r="AQ42" i="104"/>
  <c r="AQ103" i="104" s="1"/>
  <c r="AO42" i="104"/>
  <c r="AO103" i="104" s="1"/>
  <c r="BC32" i="104"/>
  <c r="BC93" i="104" s="1"/>
  <c r="U39" i="104"/>
  <c r="U100" i="104" s="1"/>
  <c r="AI37" i="104"/>
  <c r="AI98" i="104" s="1"/>
  <c r="W37" i="104"/>
  <c r="W98" i="104" s="1"/>
  <c r="AT14" i="104"/>
  <c r="AP33" i="104"/>
  <c r="AP94" i="104" s="1"/>
  <c r="AY33" i="104"/>
  <c r="AY94" i="104" s="1"/>
  <c r="BK31" i="104"/>
  <c r="BK92" i="104" s="1"/>
  <c r="BJ14" i="104"/>
  <c r="AX14" i="104"/>
  <c r="Y17" i="104"/>
  <c r="AU38" i="104"/>
  <c r="AU99" i="104" s="1"/>
  <c r="AK30" i="104"/>
  <c r="AK91" i="104" s="1"/>
  <c r="AL33" i="104"/>
  <c r="AL94" i="104" s="1"/>
  <c r="AB38" i="104"/>
  <c r="AB99" i="104" s="1"/>
  <c r="Y14" i="104"/>
  <c r="AD22" i="104"/>
  <c r="AD83" i="104" s="1"/>
  <c r="P13" i="104"/>
  <c r="AQ22" i="104"/>
  <c r="AQ83" i="104" s="1"/>
  <c r="AC22" i="104"/>
  <c r="AC83" i="104" s="1"/>
  <c r="BJ24" i="104"/>
  <c r="BJ85" i="104" s="1"/>
  <c r="BC22" i="104"/>
  <c r="BC83" i="104" s="1"/>
  <c r="BI24" i="104"/>
  <c r="BI85" i="104" s="1"/>
  <c r="AU22" i="104"/>
  <c r="AU83" i="104" s="1"/>
  <c r="AL24" i="104"/>
  <c r="AL85" i="104" s="1"/>
  <c r="BG22" i="104"/>
  <c r="BG83" i="104" s="1"/>
  <c r="BF24" i="104"/>
  <c r="BF85" i="104" s="1"/>
  <c r="X23" i="104"/>
  <c r="X84" i="104" s="1"/>
  <c r="Z22" i="104"/>
  <c r="Z83" i="104" s="1"/>
  <c r="AM23" i="104"/>
  <c r="AM84" i="104" s="1"/>
  <c r="O18" i="104"/>
  <c r="BD23" i="104"/>
  <c r="BD84" i="104" s="1"/>
  <c r="R24" i="104"/>
  <c r="R85" i="104" s="1"/>
  <c r="P23" i="104"/>
  <c r="P84" i="104" s="1"/>
  <c r="AK23" i="104"/>
  <c r="AK84" i="104" s="1"/>
  <c r="AW23" i="104"/>
  <c r="AW84" i="104" s="1"/>
  <c r="AP24" i="104"/>
  <c r="AP85" i="104" s="1"/>
  <c r="AL15" i="104"/>
  <c r="BA18" i="104"/>
  <c r="AZ23" i="104"/>
  <c r="AZ84" i="104" s="1"/>
  <c r="AQ18" i="104"/>
  <c r="AF18" i="104"/>
  <c r="BD15" i="104"/>
  <c r="S18" i="104"/>
  <c r="AD18" i="104"/>
  <c r="AK15" i="104"/>
  <c r="AE15" i="104"/>
  <c r="O26" i="104"/>
  <c r="O87" i="104" s="1"/>
  <c r="AL20" i="104"/>
  <c r="AL81" i="104" s="1"/>
  <c r="BB20" i="104"/>
  <c r="BB81" i="104" s="1"/>
  <c r="BK20" i="104"/>
  <c r="BK81" i="104" s="1"/>
  <c r="AH20" i="104"/>
  <c r="AH81" i="104" s="1"/>
  <c r="Z21" i="104"/>
  <c r="Z82" i="104" s="1"/>
  <c r="BJ20" i="104"/>
  <c r="BJ81" i="104" s="1"/>
  <c r="BH21" i="104"/>
  <c r="BH82" i="104" s="1"/>
  <c r="BI21" i="104"/>
  <c r="BI82" i="104" s="1"/>
  <c r="AX21" i="104"/>
  <c r="AX82" i="104" s="1"/>
  <c r="AK20" i="104"/>
  <c r="AK81" i="104" s="1"/>
  <c r="AY20" i="104"/>
  <c r="AY81" i="104" s="1"/>
  <c r="AP21" i="104"/>
  <c r="AP82" i="104" s="1"/>
  <c r="U20" i="104"/>
  <c r="U81" i="104" s="1"/>
  <c r="AD21" i="104"/>
  <c r="AD82" i="104" s="1"/>
  <c r="AB20" i="104"/>
  <c r="AB81" i="104" s="1"/>
  <c r="BC20" i="104"/>
  <c r="BC81" i="104" s="1"/>
  <c r="BE21" i="104"/>
  <c r="BE82" i="104" s="1"/>
  <c r="AY21" i="104"/>
  <c r="AY82" i="104" s="1"/>
  <c r="AE21" i="104"/>
  <c r="AE82" i="104" s="1"/>
  <c r="AE20" i="104"/>
  <c r="AE81" i="104" s="1"/>
  <c r="AB21" i="104"/>
  <c r="AB82" i="104" s="1"/>
  <c r="AJ20" i="104"/>
  <c r="AJ81" i="104" s="1"/>
  <c r="BI20" i="104"/>
  <c r="BI81" i="104" s="1"/>
  <c r="AU20" i="104"/>
  <c r="AU81" i="104" s="1"/>
  <c r="AA20" i="104"/>
  <c r="AA81" i="104" s="1"/>
  <c r="AL21" i="104"/>
  <c r="AL82" i="104" s="1"/>
  <c r="BG20" i="104"/>
  <c r="BG81" i="104" s="1"/>
  <c r="Y21" i="104"/>
  <c r="Y82" i="104" s="1"/>
  <c r="AR21" i="104"/>
  <c r="AR82" i="104" s="1"/>
  <c r="BA21" i="104"/>
  <c r="BA82" i="104" s="1"/>
  <c r="W21" i="104"/>
  <c r="W82" i="104" s="1"/>
  <c r="AM21" i="104"/>
  <c r="AM82" i="104" s="1"/>
  <c r="BD20" i="104"/>
  <c r="BD81" i="104" s="1"/>
  <c r="AU21" i="104"/>
  <c r="AU82" i="104" s="1"/>
  <c r="AQ21" i="104"/>
  <c r="AQ82" i="104" s="1"/>
  <c r="AM20" i="104"/>
  <c r="AM81" i="104" s="1"/>
  <c r="AS20" i="104"/>
  <c r="AS81" i="104" s="1"/>
  <c r="AH21" i="104"/>
  <c r="AH82" i="104" s="1"/>
  <c r="AI21" i="104"/>
  <c r="AI82" i="104" s="1"/>
  <c r="BH20" i="104"/>
  <c r="BH81" i="104" s="1"/>
  <c r="BK21" i="104"/>
  <c r="BK82" i="104" s="1"/>
  <c r="BD19" i="104"/>
  <c r="AT20" i="104"/>
  <c r="AT81" i="104" s="1"/>
  <c r="AQ20" i="104"/>
  <c r="AQ81" i="104" s="1"/>
  <c r="BF20" i="104"/>
  <c r="BF81" i="104" s="1"/>
  <c r="AV20" i="104"/>
  <c r="AV81" i="104" s="1"/>
  <c r="AO20" i="104"/>
  <c r="AO81" i="104" s="1"/>
  <c r="X21" i="104"/>
  <c r="X82" i="104" s="1"/>
  <c r="AC20" i="104"/>
  <c r="AC81" i="104" s="1"/>
  <c r="AT21" i="104"/>
  <c r="AT82" i="104" s="1"/>
  <c r="AI20" i="104"/>
  <c r="AI81" i="104" s="1"/>
  <c r="BA20" i="104"/>
  <c r="BA81" i="104" s="1"/>
  <c r="AN21" i="104"/>
  <c r="AN82" i="104" s="1"/>
  <c r="U21" i="104"/>
  <c r="U82" i="104" s="1"/>
  <c r="AZ20" i="104"/>
  <c r="AZ81" i="104" s="1"/>
  <c r="Y20" i="104"/>
  <c r="Y81" i="104" s="1"/>
  <c r="BF21" i="104"/>
  <c r="BF82" i="104" s="1"/>
  <c r="X20" i="104"/>
  <c r="X81" i="104" s="1"/>
  <c r="BC21" i="104"/>
  <c r="BC82" i="104" s="1"/>
  <c r="AW21" i="104"/>
  <c r="AW82" i="104" s="1"/>
  <c r="AD20" i="104"/>
  <c r="AD81" i="104" s="1"/>
  <c r="Z20" i="104"/>
  <c r="Z81" i="104" s="1"/>
  <c r="AX20" i="104"/>
  <c r="AX81" i="104" s="1"/>
  <c r="AR20" i="104"/>
  <c r="AR81" i="104" s="1"/>
  <c r="AA21" i="104"/>
  <c r="AA82" i="104" s="1"/>
  <c r="AC21" i="104"/>
  <c r="AC82" i="104" s="1"/>
  <c r="AF20" i="104"/>
  <c r="AF81" i="104" s="1"/>
  <c r="BJ21" i="104"/>
  <c r="BJ82" i="104" s="1"/>
  <c r="BG21" i="104"/>
  <c r="BG82" i="104" s="1"/>
  <c r="AJ21" i="104"/>
  <c r="AJ82" i="104" s="1"/>
  <c r="V21" i="104"/>
  <c r="V82" i="104" s="1"/>
  <c r="AG20" i="104"/>
  <c r="AG81" i="104" s="1"/>
  <c r="BB21" i="104"/>
  <c r="BB82" i="104" s="1"/>
  <c r="AN20" i="104"/>
  <c r="AN81" i="104" s="1"/>
  <c r="BD21" i="104"/>
  <c r="BD82" i="104" s="1"/>
  <c r="BE20" i="104"/>
  <c r="BE81" i="104" s="1"/>
  <c r="AG21" i="104"/>
  <c r="AG82" i="104" s="1"/>
  <c r="V20" i="104"/>
  <c r="V81" i="104" s="1"/>
  <c r="AW20" i="104"/>
  <c r="AW81" i="104" s="1"/>
  <c r="AO21" i="104"/>
  <c r="AO82" i="104" s="1"/>
  <c r="AP20" i="104"/>
  <c r="AP81" i="104" s="1"/>
  <c r="AZ21" i="104"/>
  <c r="AZ82" i="104" s="1"/>
  <c r="AV21" i="104"/>
  <c r="AV82" i="104" s="1"/>
  <c r="W20" i="104"/>
  <c r="W81" i="104" s="1"/>
  <c r="AO19" i="104"/>
  <c r="AK21" i="104"/>
  <c r="AK82" i="104" s="1"/>
  <c r="AS21" i="104"/>
  <c r="AS82" i="104" s="1"/>
  <c r="AF21" i="104"/>
  <c r="AF82" i="104" s="1"/>
  <c r="AQ19" i="104"/>
  <c r="AS16" i="104"/>
  <c r="U19" i="104"/>
  <c r="BB19" i="104"/>
  <c r="BJ19" i="104"/>
  <c r="Z19" i="104"/>
  <c r="Y19" i="104"/>
  <c r="AM19" i="104"/>
  <c r="X19" i="104"/>
  <c r="AX19" i="104"/>
  <c r="BA13" i="104"/>
  <c r="V19" i="104"/>
  <c r="AA19" i="104"/>
  <c r="BF19" i="104"/>
  <c r="AG19" i="104"/>
  <c r="AN19" i="104"/>
  <c r="AR19" i="104"/>
  <c r="AC19" i="104"/>
  <c r="BI19" i="104"/>
  <c r="AS19" i="104"/>
  <c r="AJ19" i="104"/>
  <c r="AD19" i="104"/>
  <c r="BG19" i="104"/>
  <c r="AV19" i="104"/>
  <c r="BH19" i="104"/>
  <c r="AY19" i="104"/>
  <c r="BE19" i="104"/>
  <c r="AR16" i="104"/>
  <c r="AL19" i="104"/>
  <c r="AD16" i="104"/>
  <c r="U16" i="104"/>
  <c r="AD13" i="104"/>
  <c r="BG16" i="104"/>
  <c r="Y13" i="104"/>
  <c r="AG13" i="104"/>
  <c r="X16" i="104"/>
  <c r="AF19" i="104"/>
  <c r="AO16" i="104"/>
  <c r="AV16" i="104"/>
  <c r="AG16" i="104"/>
  <c r="AJ16" i="104"/>
  <c r="AB19" i="104"/>
  <c r="Z13" i="104"/>
  <c r="AA13" i="104"/>
  <c r="AK19" i="104"/>
  <c r="X13" i="104"/>
  <c r="BH13" i="104"/>
  <c r="BH53" i="104" s="1"/>
  <c r="AT19" i="104"/>
  <c r="AP13" i="104"/>
  <c r="AW19" i="104"/>
  <c r="AH19" i="104"/>
  <c r="AU19" i="104"/>
  <c r="Y16" i="104"/>
  <c r="W19" i="104"/>
  <c r="BD13" i="104"/>
  <c r="BC19" i="104"/>
  <c r="AC16" i="104"/>
  <c r="BH16" i="104"/>
  <c r="AO13" i="104"/>
  <c r="BF13" i="104"/>
  <c r="AI19" i="104"/>
  <c r="BF16" i="104"/>
  <c r="AR13" i="104"/>
  <c r="BG13" i="104"/>
  <c r="AE19" i="104"/>
  <c r="AP19" i="104"/>
  <c r="BJ13" i="104"/>
  <c r="AA16" i="104"/>
  <c r="AS13" i="104"/>
  <c r="BA19" i="104"/>
  <c r="BD16" i="104"/>
  <c r="BK19" i="104"/>
  <c r="AN13" i="104"/>
  <c r="U13" i="104"/>
  <c r="AY16" i="104"/>
  <c r="AC13" i="104"/>
  <c r="BI16" i="104"/>
  <c r="AJ13" i="104"/>
  <c r="BI13" i="104"/>
  <c r="BE16" i="104"/>
  <c r="BJ16" i="104"/>
  <c r="AZ19" i="104"/>
  <c r="AS25" i="104"/>
  <c r="AS86" i="104" s="1"/>
  <c r="AF13" i="104"/>
  <c r="AL26" i="104"/>
  <c r="AL87" i="104" s="1"/>
  <c r="AE16" i="104"/>
  <c r="AU13" i="104"/>
  <c r="AX13" i="104"/>
  <c r="AX53" i="104" s="1"/>
  <c r="BB13" i="104"/>
  <c r="AY13" i="104"/>
  <c r="AB16" i="104"/>
  <c r="BA26" i="104"/>
  <c r="BA87" i="104" s="1"/>
  <c r="AH16" i="104"/>
  <c r="AX16" i="104"/>
  <c r="AM26" i="104"/>
  <c r="AM87" i="104" s="1"/>
  <c r="AE13" i="104"/>
  <c r="AI13" i="104"/>
  <c r="AB13" i="104"/>
  <c r="AI16" i="104"/>
  <c r="AW13" i="104"/>
  <c r="BK16" i="104"/>
  <c r="BE13" i="104"/>
  <c r="AQ13" i="104"/>
  <c r="AF16" i="104"/>
  <c r="W16" i="104"/>
  <c r="AP26" i="104"/>
  <c r="AP87" i="104" s="1"/>
  <c r="AZ16" i="104"/>
  <c r="Z16" i="104"/>
  <c r="AS26" i="104"/>
  <c r="AS87" i="104" s="1"/>
  <c r="BK13" i="104"/>
  <c r="AL16" i="104"/>
  <c r="BA16" i="104"/>
  <c r="AZ13" i="104"/>
  <c r="AP16" i="104"/>
  <c r="AT16" i="104"/>
  <c r="AH13" i="104"/>
  <c r="AP25" i="104"/>
  <c r="AP86" i="104" s="1"/>
  <c r="AT13" i="104"/>
  <c r="AQ16" i="104"/>
  <c r="AV13" i="104"/>
  <c r="AN16" i="104"/>
  <c r="AN53" i="104" s="1"/>
  <c r="AM13" i="104"/>
  <c r="BC16" i="104"/>
  <c r="AU16" i="104"/>
  <c r="AW16" i="104"/>
  <c r="AK16" i="104"/>
  <c r="BA25" i="104"/>
  <c r="BA86" i="104" s="1"/>
  <c r="AL13" i="104"/>
  <c r="W13" i="104"/>
  <c r="W53" i="104" s="1"/>
  <c r="AK13" i="104"/>
  <c r="AK53" i="104" s="1"/>
  <c r="BC13" i="104"/>
  <c r="BC53" i="104" s="1"/>
  <c r="BB25" i="104"/>
  <c r="BB86" i="104" s="1"/>
  <c r="V13" i="104"/>
  <c r="AO25" i="104"/>
  <c r="AO86" i="104" s="1"/>
  <c r="BJ25" i="104"/>
  <c r="BJ86" i="104" s="1"/>
  <c r="BB16" i="104"/>
  <c r="BJ26" i="104"/>
  <c r="BJ87" i="104" s="1"/>
  <c r="AY26" i="104"/>
  <c r="AY87" i="104" s="1"/>
  <c r="AC25" i="104"/>
  <c r="AC86" i="104" s="1"/>
  <c r="AY25" i="104"/>
  <c r="AY86" i="104" s="1"/>
  <c r="X26" i="104"/>
  <c r="X87" i="104" s="1"/>
  <c r="AC26" i="104"/>
  <c r="AC87" i="104" s="1"/>
  <c r="AL25" i="104"/>
  <c r="AL86" i="104" s="1"/>
  <c r="BF25" i="104"/>
  <c r="BF86" i="104" s="1"/>
  <c r="BB26" i="104"/>
  <c r="BB87" i="104" s="1"/>
  <c r="Y25" i="104"/>
  <c r="Y86" i="104" s="1"/>
  <c r="AN26" i="104"/>
  <c r="AN87" i="104" s="1"/>
  <c r="BD25" i="104"/>
  <c r="BD86" i="104" s="1"/>
  <c r="AM16" i="104"/>
  <c r="AM53" i="104" s="1"/>
  <c r="V16" i="104"/>
  <c r="Z26" i="104"/>
  <c r="Z87" i="104" s="1"/>
  <c r="AN25" i="104"/>
  <c r="AN86" i="104" s="1"/>
  <c r="BF26" i="104"/>
  <c r="BF87" i="104" s="1"/>
  <c r="AD25" i="104"/>
  <c r="AD86" i="104" s="1"/>
  <c r="AM25" i="104"/>
  <c r="AM86" i="104" s="1"/>
  <c r="X25" i="104"/>
  <c r="X86" i="104" s="1"/>
  <c r="AR26" i="104"/>
  <c r="AR87" i="104" s="1"/>
  <c r="AV26" i="104"/>
  <c r="AV87" i="104" s="1"/>
  <c r="Y26" i="104"/>
  <c r="Y87" i="104" s="1"/>
  <c r="BH25" i="104"/>
  <c r="BH86" i="104" s="1"/>
  <c r="AD26" i="104"/>
  <c r="AD87" i="104" s="1"/>
  <c r="BG26" i="104"/>
  <c r="BG87" i="104" s="1"/>
  <c r="BG25" i="104"/>
  <c r="BG86" i="104" s="1"/>
  <c r="AA26" i="104"/>
  <c r="AA87" i="104" s="1"/>
  <c r="AR25" i="104"/>
  <c r="AR86" i="104" s="1"/>
  <c r="BI25" i="104"/>
  <c r="BI86" i="104" s="1"/>
  <c r="AG26" i="104"/>
  <c r="AG87" i="104" s="1"/>
  <c r="BH26" i="104"/>
  <c r="BH87" i="104" s="1"/>
  <c r="AJ26" i="104"/>
  <c r="AJ87" i="104" s="1"/>
  <c r="Z25" i="104"/>
  <c r="Z86" i="104" s="1"/>
  <c r="BE26" i="104"/>
  <c r="BE87" i="104" s="1"/>
  <c r="BD26" i="104"/>
  <c r="BD87" i="104" s="1"/>
  <c r="AJ25" i="104"/>
  <c r="AJ86" i="104" s="1"/>
  <c r="BI26" i="104"/>
  <c r="BI87" i="104" s="1"/>
  <c r="AA25" i="104"/>
  <c r="AA86" i="104" s="1"/>
  <c r="BE25" i="104"/>
  <c r="BE86" i="104" s="1"/>
  <c r="U25" i="104"/>
  <c r="U86" i="104" s="1"/>
  <c r="AO26" i="104"/>
  <c r="AO87" i="104" s="1"/>
  <c r="AV25" i="104"/>
  <c r="AV86" i="104" s="1"/>
  <c r="AG25" i="104"/>
  <c r="AG86" i="104" s="1"/>
  <c r="U26" i="104"/>
  <c r="U87" i="104" s="1"/>
  <c r="AI25" i="104"/>
  <c r="AI86" i="104" s="1"/>
  <c r="AZ25" i="104"/>
  <c r="AZ86" i="104" s="1"/>
  <c r="AK26" i="104"/>
  <c r="AK87" i="104" s="1"/>
  <c r="AI26" i="104"/>
  <c r="AI87" i="104" s="1"/>
  <c r="AZ26" i="104"/>
  <c r="AZ87" i="104" s="1"/>
  <c r="AU25" i="104"/>
  <c r="AU86" i="104" s="1"/>
  <c r="W25" i="104"/>
  <c r="W86" i="104" s="1"/>
  <c r="AQ26" i="104"/>
  <c r="AQ87" i="104" s="1"/>
  <c r="BK25" i="104"/>
  <c r="BK86" i="104" s="1"/>
  <c r="AW25" i="104"/>
  <c r="AW86" i="104" s="1"/>
  <c r="BK26" i="104"/>
  <c r="BK87" i="104" s="1"/>
  <c r="AH25" i="104"/>
  <c r="AH86" i="104" s="1"/>
  <c r="W26" i="104"/>
  <c r="W87" i="104" s="1"/>
  <c r="AE26" i="104"/>
  <c r="AE87" i="104" s="1"/>
  <c r="AX26" i="104"/>
  <c r="AX87" i="104" s="1"/>
  <c r="AT25" i="104"/>
  <c r="AT86" i="104" s="1"/>
  <c r="AE25" i="104"/>
  <c r="AE86" i="104" s="1"/>
  <c r="AB25" i="104"/>
  <c r="AB86" i="104" s="1"/>
  <c r="BC26" i="104"/>
  <c r="BC87" i="104" s="1"/>
  <c r="AW26" i="104"/>
  <c r="AW87" i="104" s="1"/>
  <c r="AT26" i="104"/>
  <c r="AT87" i="104" s="1"/>
  <c r="AF26" i="104"/>
  <c r="AF87" i="104" s="1"/>
  <c r="AX25" i="104"/>
  <c r="AX86" i="104" s="1"/>
  <c r="AK25" i="104"/>
  <c r="AK86" i="104" s="1"/>
  <c r="AB26" i="104"/>
  <c r="AB87" i="104" s="1"/>
  <c r="AH26" i="104"/>
  <c r="AH87" i="104" s="1"/>
  <c r="BC25" i="104"/>
  <c r="BC86" i="104" s="1"/>
  <c r="AU26" i="104"/>
  <c r="AU87" i="104" s="1"/>
  <c r="AF25" i="104"/>
  <c r="AF86" i="104" s="1"/>
  <c r="AQ25" i="104"/>
  <c r="AQ86" i="104" s="1"/>
  <c r="V22" i="164"/>
  <c r="V26" i="104"/>
  <c r="V87" i="104" s="1"/>
  <c r="AZ53" i="104" l="1"/>
  <c r="AS53" i="104"/>
  <c r="T53" i="104"/>
  <c r="AL53" i="104"/>
  <c r="AV53" i="104"/>
  <c r="BA53" i="104"/>
  <c r="Z53" i="104"/>
  <c r="BF53" i="104"/>
  <c r="V53" i="104"/>
  <c r="AI53" i="104"/>
  <c r="W63" i="104"/>
  <c r="W57" i="104"/>
  <c r="W77" i="104" s="1"/>
  <c r="W56" i="104"/>
  <c r="W76" i="104" s="1"/>
  <c r="W54" i="104"/>
  <c r="W74" i="104" s="1"/>
  <c r="W55" i="104"/>
  <c r="W75" i="104" s="1"/>
  <c r="AN54" i="104"/>
  <c r="AN74" i="104" s="1"/>
  <c r="AN55" i="104"/>
  <c r="AN75" i="104" s="1"/>
  <c r="AN57" i="104"/>
  <c r="AN77" i="104" s="1"/>
  <c r="AN56" i="104"/>
  <c r="AN76" i="104" s="1"/>
  <c r="AN63" i="104"/>
  <c r="AS57" i="104"/>
  <c r="AS77" i="104" s="1"/>
  <c r="AS54" i="104"/>
  <c r="AS74" i="104" s="1"/>
  <c r="AS63" i="104"/>
  <c r="AS55" i="104"/>
  <c r="AS75" i="104" s="1"/>
  <c r="AS56" i="104"/>
  <c r="AS76" i="104" s="1"/>
  <c r="AS58" i="104"/>
  <c r="V63" i="164"/>
  <c r="AX57" i="164"/>
  <c r="AE63" i="164"/>
  <c r="AW64" i="164"/>
  <c r="AZ64" i="164"/>
  <c r="BD58" i="164"/>
  <c r="BF64" i="164"/>
  <c r="BG64" i="164"/>
  <c r="BH63" i="164"/>
  <c r="Y57" i="164"/>
  <c r="AJ58" i="164"/>
  <c r="AS64" i="164"/>
  <c r="AM63" i="164"/>
  <c r="AL64" i="164"/>
  <c r="W69" i="164"/>
  <c r="AQ61" i="164"/>
  <c r="Y70" i="164"/>
  <c r="AY70" i="164"/>
  <c r="X60" i="164"/>
  <c r="AK56" i="164"/>
  <c r="AM56" i="164"/>
  <c r="X55" i="164"/>
  <c r="AV70" i="164"/>
  <c r="AP55" i="164"/>
  <c r="AA56" i="164"/>
  <c r="BA69" i="164"/>
  <c r="BB56" i="164"/>
  <c r="BB61" i="164"/>
  <c r="Z61" i="164"/>
  <c r="BH60" i="164"/>
  <c r="AN60" i="164"/>
  <c r="BG55" i="164"/>
  <c r="AS61" i="164"/>
  <c r="BC74" i="164"/>
  <c r="AS76" i="164"/>
  <c r="AW79" i="164"/>
  <c r="P58" i="164"/>
  <c r="AY68" i="164"/>
  <c r="BF73" i="164"/>
  <c r="AM71" i="164"/>
  <c r="Q71" i="164"/>
  <c r="BH67" i="164"/>
  <c r="AP83" i="164"/>
  <c r="AU83" i="164"/>
  <c r="AG62" i="164"/>
  <c r="BH80" i="164"/>
  <c r="BC81" i="164"/>
  <c r="BJ72" i="164"/>
  <c r="AR66" i="164"/>
  <c r="AR80" i="164"/>
  <c r="AA79" i="164"/>
  <c r="AK82" i="164"/>
  <c r="X66" i="164"/>
  <c r="W79" i="164"/>
  <c r="BG79" i="164"/>
  <c r="AV76" i="164"/>
  <c r="BD62" i="164"/>
  <c r="AD66" i="164"/>
  <c r="AX72" i="164"/>
  <c r="U62" i="164"/>
  <c r="BA77" i="164"/>
  <c r="U79" i="164"/>
  <c r="BC79" i="164"/>
  <c r="AM80" i="164"/>
  <c r="BG65" i="164"/>
  <c r="BC67" i="164"/>
  <c r="T60" i="164"/>
  <c r="AH76" i="164"/>
  <c r="BK74" i="164"/>
  <c r="AB83" i="164"/>
  <c r="AH72" i="164"/>
  <c r="AN79" i="164"/>
  <c r="AQ77" i="164"/>
  <c r="AK77" i="164"/>
  <c r="Q56" i="164"/>
  <c r="AU65" i="164"/>
  <c r="Y62" i="164"/>
  <c r="Z71" i="164"/>
  <c r="AQ80" i="164"/>
  <c r="S58" i="164"/>
  <c r="BE80" i="164"/>
  <c r="AC78" i="164"/>
  <c r="AY62" i="164"/>
  <c r="AI75" i="164"/>
  <c r="P55" i="164"/>
  <c r="Q81" i="164"/>
  <c r="AK66" i="164"/>
  <c r="Q68" i="164"/>
  <c r="AF80" i="164"/>
  <c r="BE71" i="164"/>
  <c r="X59" i="164"/>
  <c r="AQ79" i="164"/>
  <c r="BE68" i="164"/>
  <c r="AC83" i="164"/>
  <c r="AS82" i="164"/>
  <c r="BB83" i="164"/>
  <c r="BG81" i="164"/>
  <c r="AN62" i="164"/>
  <c r="AC65" i="164"/>
  <c r="Y76" i="164"/>
  <c r="AM76" i="164"/>
  <c r="BE72" i="164"/>
  <c r="BE74" i="164"/>
  <c r="AG81" i="164"/>
  <c r="Z66" i="164"/>
  <c r="AK59" i="164"/>
  <c r="AF71" i="164"/>
  <c r="AT73" i="164"/>
  <c r="AO66" i="164"/>
  <c r="AA83" i="164"/>
  <c r="P68" i="164"/>
  <c r="AI62" i="164"/>
  <c r="AM81" i="164"/>
  <c r="AB59" i="164"/>
  <c r="T68" i="164"/>
  <c r="AE79" i="164"/>
  <c r="AN84" i="164"/>
  <c r="AH80" i="164"/>
  <c r="Y83" i="164"/>
  <c r="BK79" i="164"/>
  <c r="AY82" i="164"/>
  <c r="BE84" i="164"/>
  <c r="BA66" i="164"/>
  <c r="AP68" i="164"/>
  <c r="Q70" i="164"/>
  <c r="BA65" i="164"/>
  <c r="AL65" i="164"/>
  <c r="BI68" i="164"/>
  <c r="BJ71" i="164"/>
  <c r="AV67" i="164"/>
  <c r="AH73" i="164"/>
  <c r="AT71" i="164"/>
  <c r="AM62" i="164"/>
  <c r="BB53" i="104"/>
  <c r="AV63" i="104"/>
  <c r="AV55" i="104"/>
  <c r="AV75" i="104" s="1"/>
  <c r="AV57" i="104"/>
  <c r="AV77" i="104" s="1"/>
  <c r="AV56" i="104"/>
  <c r="AV76" i="104" s="1"/>
  <c r="AV54" i="104"/>
  <c r="AV74" i="104" s="1"/>
  <c r="Z63" i="104"/>
  <c r="Z56" i="104"/>
  <c r="Z76" i="104" s="1"/>
  <c r="Z55" i="104"/>
  <c r="Z75" i="104" s="1"/>
  <c r="Z54" i="104"/>
  <c r="Z74" i="104" s="1"/>
  <c r="Z57" i="104"/>
  <c r="Z77" i="104" s="1"/>
  <c r="AE53" i="104"/>
  <c r="BF54" i="104"/>
  <c r="BF74" i="104" s="1"/>
  <c r="BF56" i="104"/>
  <c r="BF76" i="104" s="1"/>
  <c r="BF55" i="104"/>
  <c r="BF75" i="104" s="1"/>
  <c r="BF57" i="104"/>
  <c r="BF77" i="104" s="1"/>
  <c r="BF63" i="104"/>
  <c r="AQ53" i="104"/>
  <c r="AU53" i="104"/>
  <c r="BI53" i="104"/>
  <c r="BJ53" i="104"/>
  <c r="AR53" i="104"/>
  <c r="BD53" i="104"/>
  <c r="BH63" i="104"/>
  <c r="BH54" i="104"/>
  <c r="BH74" i="104" s="1"/>
  <c r="BH55" i="104"/>
  <c r="BH75" i="104" s="1"/>
  <c r="BH56" i="104"/>
  <c r="BH76" i="104" s="1"/>
  <c r="BH57" i="104"/>
  <c r="BH77" i="104" s="1"/>
  <c r="BH58" i="104"/>
  <c r="AG53" i="104"/>
  <c r="AK56" i="104"/>
  <c r="AK76" i="104" s="1"/>
  <c r="AK54" i="104"/>
  <c r="AK74" i="104" s="1"/>
  <c r="AK55" i="104"/>
  <c r="AK75" i="104" s="1"/>
  <c r="AK57" i="104"/>
  <c r="AK77" i="104" s="1"/>
  <c r="AK63" i="104"/>
  <c r="AK58" i="104"/>
  <c r="AT53" i="104"/>
  <c r="AP53" i="104"/>
  <c r="BK53" i="104"/>
  <c r="BE53" i="104"/>
  <c r="AB53" i="104"/>
  <c r="AY53" i="104"/>
  <c r="AJ53" i="104"/>
  <c r="U53" i="104"/>
  <c r="X53" i="104"/>
  <c r="Y53" i="104"/>
  <c r="P53" i="104"/>
  <c r="O53" i="104"/>
  <c r="Q53" i="104"/>
  <c r="S53" i="104"/>
  <c r="AW57" i="164"/>
  <c r="BK58" i="164"/>
  <c r="AE58" i="164"/>
  <c r="AX64" i="164"/>
  <c r="AX63" i="164"/>
  <c r="AT64" i="164"/>
  <c r="AK57" i="164"/>
  <c r="AH57" i="164"/>
  <c r="AK63" i="164"/>
  <c r="AI58" i="164"/>
  <c r="BK63" i="164"/>
  <c r="BC58" i="164"/>
  <c r="AT58" i="164"/>
  <c r="AW58" i="164"/>
  <c r="BK57" i="164"/>
  <c r="AZ58" i="164"/>
  <c r="AX69" i="164"/>
  <c r="AY63" i="164"/>
  <c r="AA58" i="164"/>
  <c r="BJ57" i="164"/>
  <c r="AL63" i="164"/>
  <c r="BA64" i="164"/>
  <c r="BB57" i="164"/>
  <c r="BC69" i="164"/>
  <c r="AH70" i="164"/>
  <c r="AA57" i="164"/>
  <c r="BF57" i="164"/>
  <c r="AY64" i="164"/>
  <c r="BB64" i="164"/>
  <c r="AO63" i="164"/>
  <c r="AZ69" i="164"/>
  <c r="AJ64" i="164"/>
  <c r="BI63" i="164"/>
  <c r="BG57" i="164"/>
  <c r="BA58" i="164"/>
  <c r="BE64" i="164"/>
  <c r="X64" i="164"/>
  <c r="AA63" i="164"/>
  <c r="AZ70" i="164"/>
  <c r="BB63" i="164"/>
  <c r="AW69" i="164"/>
  <c r="BJ64" i="164"/>
  <c r="BI57" i="164"/>
  <c r="AC63" i="164"/>
  <c r="AU70" i="164"/>
  <c r="BA63" i="164"/>
  <c r="AK70" i="164"/>
  <c r="AQ69" i="164"/>
  <c r="V56" i="164"/>
  <c r="BK70" i="164"/>
  <c r="BA55" i="164"/>
  <c r="AE56" i="164"/>
  <c r="AG70" i="164"/>
  <c r="AI60" i="164"/>
  <c r="AU56" i="164"/>
  <c r="AQ56" i="164"/>
  <c r="AE61" i="164"/>
  <c r="BK61" i="164"/>
  <c r="X69" i="164"/>
  <c r="AM55" i="164"/>
  <c r="BC61" i="164"/>
  <c r="AA60" i="164"/>
  <c r="AO69" i="164"/>
  <c r="AL55" i="164"/>
  <c r="AT55" i="164"/>
  <c r="AZ60" i="164"/>
  <c r="BJ70" i="164"/>
  <c r="BF70" i="164"/>
  <c r="AP70" i="164"/>
  <c r="AG69" i="164"/>
  <c r="AY56" i="164"/>
  <c r="W60" i="164"/>
  <c r="AF56" i="164"/>
  <c r="AU61" i="164"/>
  <c r="AI61" i="164"/>
  <c r="AU60" i="164"/>
  <c r="AV55" i="164"/>
  <c r="AB56" i="164"/>
  <c r="BD69" i="164"/>
  <c r="AW56" i="164"/>
  <c r="AR70" i="164"/>
  <c r="AW60" i="164"/>
  <c r="U70" i="164"/>
  <c r="AC60" i="164"/>
  <c r="AO55" i="164"/>
  <c r="BE55" i="164"/>
  <c r="BD61" i="164"/>
  <c r="BA60" i="164"/>
  <c r="BF55" i="164"/>
  <c r="AY61" i="164"/>
  <c r="BF60" i="164"/>
  <c r="AL56" i="164"/>
  <c r="AJ56" i="164"/>
  <c r="Y61" i="164"/>
  <c r="AL61" i="164"/>
  <c r="BB60" i="164"/>
  <c r="BH55" i="164"/>
  <c r="X56" i="164"/>
  <c r="AJ60" i="164"/>
  <c r="X61" i="164"/>
  <c r="Y55" i="164"/>
  <c r="AS60" i="164"/>
  <c r="AL60" i="164"/>
  <c r="BA56" i="164"/>
  <c r="AD69" i="164"/>
  <c r="AJ61" i="164"/>
  <c r="BD60" i="164"/>
  <c r="U74" i="164"/>
  <c r="BF74" i="164"/>
  <c r="BH68" i="164"/>
  <c r="U76" i="164"/>
  <c r="AN76" i="164"/>
  <c r="AK76" i="164"/>
  <c r="AU77" i="164"/>
  <c r="Y66" i="164"/>
  <c r="S74" i="164"/>
  <c r="BK83" i="164"/>
  <c r="AT84" i="164"/>
  <c r="BA59" i="164"/>
  <c r="P65" i="164"/>
  <c r="BJ62" i="164"/>
  <c r="AF82" i="164"/>
  <c r="AZ81" i="164"/>
  <c r="AY79" i="164"/>
  <c r="AS59" i="164"/>
  <c r="BD68" i="164"/>
  <c r="AV83" i="164"/>
  <c r="X68" i="164"/>
  <c r="AS65" i="164"/>
  <c r="AV71" i="164"/>
  <c r="P71" i="164"/>
  <c r="BJ73" i="164"/>
  <c r="X62" i="164"/>
  <c r="AX82" i="164"/>
  <c r="AI72" i="164"/>
  <c r="AX78" i="164"/>
  <c r="AD83" i="164"/>
  <c r="AZ80" i="164"/>
  <c r="BF79" i="164"/>
  <c r="AI78" i="164"/>
  <c r="BJ68" i="164"/>
  <c r="AL67" i="164"/>
  <c r="BB80" i="164"/>
  <c r="AW83" i="164"/>
  <c r="AL84" i="164"/>
  <c r="AI66" i="164"/>
  <c r="AR73" i="164"/>
  <c r="AG68" i="164"/>
  <c r="BA80" i="164"/>
  <c r="BA84" i="164"/>
  <c r="Q80" i="164"/>
  <c r="Z83" i="164"/>
  <c r="AB68" i="164"/>
  <c r="S69" i="164"/>
  <c r="AS71" i="164"/>
  <c r="BH78" i="164"/>
  <c r="AH62" i="164"/>
  <c r="AA82" i="164"/>
  <c r="AX67" i="164"/>
  <c r="AR74" i="164"/>
  <c r="BF66" i="164"/>
  <c r="BH79" i="164"/>
  <c r="BC84" i="164"/>
  <c r="P69" i="164"/>
  <c r="BK62" i="164"/>
  <c r="Z82" i="164"/>
  <c r="AR84" i="164"/>
  <c r="AB75" i="164"/>
  <c r="X82" i="164"/>
  <c r="AL77" i="164"/>
  <c r="AK78" i="164"/>
  <c r="AF66" i="164"/>
  <c r="AA66" i="164"/>
  <c r="AS84" i="164"/>
  <c r="BI76" i="164"/>
  <c r="AZ77" i="164"/>
  <c r="AE81" i="164"/>
  <c r="BH72" i="164"/>
  <c r="R64" i="164"/>
  <c r="AW81" i="164"/>
  <c r="Z67" i="164"/>
  <c r="AV59" i="164"/>
  <c r="S70" i="164"/>
  <c r="BK66" i="164"/>
  <c r="BH75" i="164"/>
  <c r="BE65" i="164"/>
  <c r="Y59" i="164"/>
  <c r="Q64" i="164"/>
  <c r="AC84" i="164"/>
  <c r="Z72" i="164"/>
  <c r="W67" i="164"/>
  <c r="AV77" i="164"/>
  <c r="AB65" i="164"/>
  <c r="T57" i="164"/>
  <c r="Q63" i="164"/>
  <c r="BI59" i="164"/>
  <c r="AB66" i="164"/>
  <c r="AX65" i="164"/>
  <c r="AP62" i="164"/>
  <c r="AL59" i="164"/>
  <c r="AP73" i="164"/>
  <c r="BA74" i="164"/>
  <c r="T74" i="164"/>
  <c r="AC76" i="164"/>
  <c r="AT76" i="164"/>
  <c r="AR76" i="164"/>
  <c r="BI73" i="164"/>
  <c r="T80" i="164"/>
  <c r="AB82" i="164"/>
  <c r="U72" i="164"/>
  <c r="BH83" i="164"/>
  <c r="S57" i="164"/>
  <c r="AT75" i="164"/>
  <c r="U71" i="164"/>
  <c r="BG73" i="164"/>
  <c r="AO82" i="164"/>
  <c r="W84" i="164"/>
  <c r="P82" i="164"/>
  <c r="AG77" i="164"/>
  <c r="AO65" i="164"/>
  <c r="S62" i="164"/>
  <c r="BC71" i="164"/>
  <c r="BE73" i="164"/>
  <c r="BD82" i="164"/>
  <c r="BE78" i="164"/>
  <c r="AN80" i="164"/>
  <c r="AN65" i="164"/>
  <c r="AL72" i="164"/>
  <c r="V75" i="164"/>
  <c r="R77" i="164"/>
  <c r="AS73" i="164"/>
  <c r="AL71" i="164"/>
  <c r="S79" i="164"/>
  <c r="AR81" i="164"/>
  <c r="Q67" i="164"/>
  <c r="AW75" i="164"/>
  <c r="BJ75" i="164"/>
  <c r="Y71" i="164"/>
  <c r="BD78" i="164"/>
  <c r="AQ68" i="164"/>
  <c r="AB80" i="164"/>
  <c r="AB74" i="164"/>
  <c r="S75" i="164"/>
  <c r="Q58" i="164"/>
  <c r="BC83" i="164"/>
  <c r="P63" i="164"/>
  <c r="AS80" i="164"/>
  <c r="BA78" i="164"/>
  <c r="AT72" i="164"/>
  <c r="AX74" i="164"/>
  <c r="AE73" i="164"/>
  <c r="AY74" i="164"/>
  <c r="AD73" i="164"/>
  <c r="BD84" i="164"/>
  <c r="AX83" i="164"/>
  <c r="S84" i="164"/>
  <c r="AD59" i="164"/>
  <c r="BG62" i="164"/>
  <c r="AI81" i="164"/>
  <c r="BK75" i="164"/>
  <c r="S60" i="164"/>
  <c r="AJ83" i="164"/>
  <c r="AI79" i="164"/>
  <c r="Y75" i="164"/>
  <c r="AN82" i="164"/>
  <c r="AI73" i="164"/>
  <c r="AK84" i="164"/>
  <c r="AD62" i="164"/>
  <c r="W76" i="164"/>
  <c r="V67" i="164"/>
  <c r="V59" i="164"/>
  <c r="BC68" i="164"/>
  <c r="AL66" i="164"/>
  <c r="T73" i="164"/>
  <c r="AO62" i="164"/>
  <c r="AW67" i="164"/>
  <c r="AV73" i="164"/>
  <c r="AE78" i="164"/>
  <c r="AN77" i="164"/>
  <c r="AF79" i="164"/>
  <c r="AV78" i="164"/>
  <c r="BC66" i="164"/>
  <c r="AZ59" i="164"/>
  <c r="AB78" i="164"/>
  <c r="BB73" i="164"/>
  <c r="S55" i="164"/>
  <c r="AE84" i="164"/>
  <c r="Z62" i="164"/>
  <c r="AC71" i="164"/>
  <c r="AN75" i="164"/>
  <c r="AA84" i="164"/>
  <c r="AA75" i="164"/>
  <c r="Q69" i="164"/>
  <c r="AN68" i="164"/>
  <c r="BF75" i="164"/>
  <c r="BB67" i="164"/>
  <c r="R70" i="164"/>
  <c r="Z59" i="164"/>
  <c r="AL68" i="164"/>
  <c r="AP76" i="164"/>
  <c r="BK76" i="164"/>
  <c r="AZ76" i="164"/>
  <c r="V79" i="164"/>
  <c r="AQ66" i="164"/>
  <c r="AQ65" i="164"/>
  <c r="Y74" i="164"/>
  <c r="AD78" i="164"/>
  <c r="BF72" i="164"/>
  <c r="P66" i="164"/>
  <c r="AN74" i="164"/>
  <c r="AG75" i="164"/>
  <c r="BF78" i="164"/>
  <c r="BK71" i="164"/>
  <c r="AJ81" i="164"/>
  <c r="AQ74" i="164"/>
  <c r="BB82" i="164"/>
  <c r="AQ62" i="164"/>
  <c r="AM74" i="164"/>
  <c r="X80" i="164"/>
  <c r="BK81" i="164"/>
  <c r="BG78" i="164"/>
  <c r="AE80" i="164"/>
  <c r="Q74" i="164"/>
  <c r="AU68" i="164"/>
  <c r="AH67" i="164"/>
  <c r="U75" i="164"/>
  <c r="AW68" i="164"/>
  <c r="AJ79" i="164"/>
  <c r="BD59" i="164"/>
  <c r="BG59" i="164"/>
  <c r="AF73" i="164"/>
  <c r="BC62" i="164"/>
  <c r="AS83" i="164"/>
  <c r="AR59" i="164"/>
  <c r="T61" i="164"/>
  <c r="AU79" i="164"/>
  <c r="AU80" i="164"/>
  <c r="AU71" i="164"/>
  <c r="Q65" i="164"/>
  <c r="BF71" i="164"/>
  <c r="AE75" i="164"/>
  <c r="BA71" i="164"/>
  <c r="BI62" i="164"/>
  <c r="W78" i="164"/>
  <c r="AJ77" i="164"/>
  <c r="BE82" i="164"/>
  <c r="AM72" i="164"/>
  <c r="AU81" i="164"/>
  <c r="AP77" i="164"/>
  <c r="BI77" i="164"/>
  <c r="AU73" i="164"/>
  <c r="X77" i="164"/>
  <c r="S64" i="164"/>
  <c r="BH73" i="164"/>
  <c r="W66" i="164"/>
  <c r="AC73" i="164"/>
  <c r="AU82" i="164"/>
  <c r="AZ82" i="164"/>
  <c r="AJ71" i="164"/>
  <c r="AR75" i="164"/>
  <c r="AP66" i="164"/>
  <c r="AR68" i="164"/>
  <c r="U59" i="164"/>
  <c r="AM55" i="104"/>
  <c r="AM75" i="104" s="1"/>
  <c r="AM54" i="104"/>
  <c r="AM74" i="104" s="1"/>
  <c r="AM57" i="104"/>
  <c r="AM77" i="104" s="1"/>
  <c r="AM56" i="104"/>
  <c r="AM76" i="104" s="1"/>
  <c r="AM63" i="104"/>
  <c r="AM58" i="104"/>
  <c r="V55" i="104"/>
  <c r="V75" i="104" s="1"/>
  <c r="V56" i="104"/>
  <c r="V76" i="104" s="1"/>
  <c r="V54" i="104"/>
  <c r="V74" i="104" s="1"/>
  <c r="V57" i="104"/>
  <c r="V77" i="104" s="1"/>
  <c r="V63" i="104"/>
  <c r="AI63" i="104"/>
  <c r="AI57" i="104"/>
  <c r="AI77" i="104" s="1"/>
  <c r="AI54" i="104"/>
  <c r="AI74" i="104" s="1"/>
  <c r="AI56" i="104"/>
  <c r="AI76" i="104" s="1"/>
  <c r="AI55" i="104"/>
  <c r="AI75" i="104" s="1"/>
  <c r="V70" i="164"/>
  <c r="AF58" i="164"/>
  <c r="W58" i="164"/>
  <c r="AQ63" i="164"/>
  <c r="AZ63" i="164"/>
  <c r="AN64" i="164"/>
  <c r="AB70" i="164"/>
  <c r="AV57" i="164"/>
  <c r="AC58" i="164"/>
  <c r="AI69" i="164"/>
  <c r="BF63" i="164"/>
  <c r="AN58" i="164"/>
  <c r="BH64" i="164"/>
  <c r="BG63" i="164"/>
  <c r="AY57" i="164"/>
  <c r="AL58" i="164"/>
  <c r="AQ60" i="164"/>
  <c r="BC56" i="164"/>
  <c r="AF61" i="164"/>
  <c r="AK61" i="164"/>
  <c r="AL69" i="164"/>
  <c r="BH70" i="164"/>
  <c r="AV69" i="164"/>
  <c r="W61" i="164"/>
  <c r="BA70" i="164"/>
  <c r="AN61" i="164"/>
  <c r="BI70" i="164"/>
  <c r="BG69" i="164"/>
  <c r="AY60" i="164"/>
  <c r="AR61" i="164"/>
  <c r="BI56" i="164"/>
  <c r="AG55" i="164"/>
  <c r="AO56" i="164"/>
  <c r="BB55" i="164"/>
  <c r="AP56" i="164"/>
  <c r="AO61" i="164"/>
  <c r="AG61" i="164"/>
  <c r="AB81" i="164"/>
  <c r="Z76" i="164"/>
  <c r="AL73" i="164"/>
  <c r="T75" i="164"/>
  <c r="AS68" i="164"/>
  <c r="BA67" i="164"/>
  <c r="AS62" i="164"/>
  <c r="AY78" i="164"/>
  <c r="AO79" i="164"/>
  <c r="V66" i="164"/>
  <c r="R78" i="164"/>
  <c r="AE74" i="164"/>
  <c r="R71" i="164"/>
  <c r="BI80" i="164"/>
  <c r="AU78" i="164"/>
  <c r="BF77" i="164"/>
  <c r="AO68" i="164"/>
  <c r="AC75" i="164"/>
  <c r="AV66" i="164"/>
  <c r="AP80" i="164"/>
  <c r="AE83" i="164"/>
  <c r="AF65" i="164"/>
  <c r="S81" i="164"/>
  <c r="BF65" i="164"/>
  <c r="AT67" i="164"/>
  <c r="BI83" i="164"/>
  <c r="BB79" i="164"/>
  <c r="AT81" i="164"/>
  <c r="AI74" i="164"/>
  <c r="BA76" i="164"/>
  <c r="AD74" i="164"/>
  <c r="R59" i="164"/>
  <c r="AG73" i="164"/>
  <c r="W72" i="164"/>
  <c r="AO74" i="164"/>
  <c r="Q79" i="164"/>
  <c r="BI67" i="164"/>
  <c r="S66" i="164"/>
  <c r="Q66" i="164"/>
  <c r="AS79" i="164"/>
  <c r="AN59" i="164"/>
  <c r="BB77" i="164"/>
  <c r="AN81" i="164"/>
  <c r="BA62" i="164"/>
  <c r="BK68" i="164"/>
  <c r="AW77" i="164"/>
  <c r="S63" i="164"/>
  <c r="R79" i="164"/>
  <c r="AL82" i="164"/>
  <c r="BA72" i="164"/>
  <c r="BJ82" i="164"/>
  <c r="S67" i="164"/>
  <c r="AQ67" i="164"/>
  <c r="X74" i="164"/>
  <c r="T78" i="164"/>
  <c r="Q62" i="164"/>
  <c r="R80" i="164"/>
  <c r="AE66" i="164"/>
  <c r="Y65" i="164"/>
  <c r="BF83" i="164"/>
  <c r="AY72" i="164"/>
  <c r="BC82" i="164"/>
  <c r="AQ78" i="164"/>
  <c r="AT59" i="164"/>
  <c r="AH66" i="164"/>
  <c r="X72" i="164"/>
  <c r="BJ65" i="164"/>
  <c r="AP72" i="164"/>
  <c r="AY80" i="164"/>
  <c r="T81" i="164"/>
  <c r="V64" i="164"/>
  <c r="AL63" i="104"/>
  <c r="AL56" i="104"/>
  <c r="AL76" i="104" s="1"/>
  <c r="AL57" i="104"/>
  <c r="AL77" i="104" s="1"/>
  <c r="AL55" i="104"/>
  <c r="AL75" i="104" s="1"/>
  <c r="AL54" i="104"/>
  <c r="AL74" i="104" s="1"/>
  <c r="BA55" i="104"/>
  <c r="BA75" i="104" s="1"/>
  <c r="BA57" i="104"/>
  <c r="BA77" i="104" s="1"/>
  <c r="BA63" i="104"/>
  <c r="BA54" i="104"/>
  <c r="BA74" i="104" s="1"/>
  <c r="BA56" i="104"/>
  <c r="BA76" i="104" s="1"/>
  <c r="AW53" i="104"/>
  <c r="AX63" i="104"/>
  <c r="AX54" i="104"/>
  <c r="AX74" i="104" s="1"/>
  <c r="AX56" i="104"/>
  <c r="AX76" i="104" s="1"/>
  <c r="AX57" i="104"/>
  <c r="AX77" i="104" s="1"/>
  <c r="AX55" i="104"/>
  <c r="AX75" i="104" s="1"/>
  <c r="AX58" i="104"/>
  <c r="AF53" i="104"/>
  <c r="AC53" i="104"/>
  <c r="AA53" i="104"/>
  <c r="AD53" i="104"/>
  <c r="R53" i="104"/>
  <c r="V57" i="164"/>
  <c r="AE57" i="164"/>
  <c r="AT63" i="164"/>
  <c r="AB64" i="164"/>
  <c r="AU58" i="164"/>
  <c r="AW63" i="164"/>
  <c r="BC63" i="164"/>
  <c r="AX58" i="164"/>
  <c r="AK58" i="164"/>
  <c r="AT57" i="164"/>
  <c r="AU57" i="164"/>
  <c r="AF57" i="164"/>
  <c r="AZ57" i="164"/>
  <c r="AB57" i="164"/>
  <c r="AU64" i="164"/>
  <c r="AU63" i="164"/>
  <c r="AN70" i="164"/>
  <c r="BF58" i="164"/>
  <c r="Z64" i="164"/>
  <c r="AS63" i="164"/>
  <c r="AR58" i="164"/>
  <c r="AG64" i="164"/>
  <c r="AY69" i="164"/>
  <c r="AU69" i="164"/>
  <c r="AM57" i="164"/>
  <c r="X63" i="164"/>
  <c r="AJ63" i="164"/>
  <c r="BD57" i="164"/>
  <c r="BA57" i="164"/>
  <c r="AC64" i="164"/>
  <c r="AG58" i="164"/>
  <c r="AT70" i="164"/>
  <c r="AJ57" i="164"/>
  <c r="Y64" i="164"/>
  <c r="AX70" i="164"/>
  <c r="AF69" i="164"/>
  <c r="AT69" i="164"/>
  <c r="AP64" i="164"/>
  <c r="Z63" i="164"/>
  <c r="V55" i="164"/>
  <c r="BJ58" i="164"/>
  <c r="AM58" i="164"/>
  <c r="AV64" i="164"/>
  <c r="AN63" i="164"/>
  <c r="BJ63" i="164"/>
  <c r="AA64" i="164"/>
  <c r="AV58" i="164"/>
  <c r="AG63" i="164"/>
  <c r="X57" i="164"/>
  <c r="AS57" i="164"/>
  <c r="AW70" i="164"/>
  <c r="AB55" i="164"/>
  <c r="BA61" i="164"/>
  <c r="BD70" i="164"/>
  <c r="BG70" i="164"/>
  <c r="AB60" i="164"/>
  <c r="X70" i="164"/>
  <c r="BC55" i="164"/>
  <c r="AB61" i="164"/>
  <c r="AI56" i="164"/>
  <c r="BK60" i="164"/>
  <c r="AR69" i="164"/>
  <c r="BE69" i="164"/>
  <c r="BI69" i="164"/>
  <c r="AV56" i="164"/>
  <c r="AF55" i="164"/>
  <c r="AH56" i="164"/>
  <c r="AT56" i="164"/>
  <c r="BB69" i="164"/>
  <c r="U64" i="164"/>
  <c r="BB70" i="164"/>
  <c r="AY55" i="164"/>
  <c r="AT61" i="164"/>
  <c r="AD63" i="164"/>
  <c r="AZ56" i="164"/>
  <c r="W55" i="164"/>
  <c r="AU55" i="164"/>
  <c r="Z69" i="164"/>
  <c r="AK55" i="164"/>
  <c r="BF69" i="164"/>
  <c r="AM60" i="164"/>
  <c r="AQ55" i="164"/>
  <c r="AW55" i="164"/>
  <c r="Y69" i="164"/>
  <c r="AS56" i="164"/>
  <c r="BI61" i="164"/>
  <c r="AR56" i="164"/>
  <c r="BD55" i="164"/>
  <c r="AD56" i="164"/>
  <c r="AD70" i="164"/>
  <c r="AG56" i="164"/>
  <c r="AJ55" i="164"/>
  <c r="U60" i="164"/>
  <c r="AV61" i="164"/>
  <c r="Y60" i="164"/>
  <c r="BH61" i="164"/>
  <c r="BG56" i="164"/>
  <c r="AP61" i="164"/>
  <c r="BJ55" i="164"/>
  <c r="AR55" i="164"/>
  <c r="AD61" i="164"/>
  <c r="BI55" i="164"/>
  <c r="AN55" i="164"/>
  <c r="Y56" i="164"/>
  <c r="BF56" i="164"/>
  <c r="U55" i="164"/>
  <c r="Z60" i="164"/>
  <c r="AO76" i="164"/>
  <c r="AY75" i="164"/>
  <c r="T67" i="164"/>
  <c r="AD76" i="164"/>
  <c r="BD76" i="164"/>
  <c r="R76" i="164"/>
  <c r="AM65" i="164"/>
  <c r="S72" i="164"/>
  <c r="P75" i="164"/>
  <c r="BF59" i="164"/>
  <c r="AX59" i="164"/>
  <c r="BF68" i="164"/>
  <c r="AH83" i="164"/>
  <c r="AW73" i="164"/>
  <c r="BH62" i="164"/>
  <c r="AG72" i="164"/>
  <c r="T64" i="164"/>
  <c r="AW59" i="164"/>
  <c r="AL75" i="164"/>
  <c r="R67" i="164"/>
  <c r="P56" i="164"/>
  <c r="W77" i="164"/>
  <c r="X81" i="164"/>
  <c r="W59" i="164"/>
  <c r="Y80" i="164"/>
  <c r="BI78" i="164"/>
  <c r="AI71" i="164"/>
  <c r="BG80" i="164"/>
  <c r="AG74" i="164"/>
  <c r="R72" i="164"/>
  <c r="AL83" i="164"/>
  <c r="BG72" i="164"/>
  <c r="Z81" i="164"/>
  <c r="AH68" i="164"/>
  <c r="BC72" i="164"/>
  <c r="BA79" i="164"/>
  <c r="AV75" i="164"/>
  <c r="AJ82" i="164"/>
  <c r="S82" i="164"/>
  <c r="AJ59" i="164"/>
  <c r="AY71" i="164"/>
  <c r="S61" i="164"/>
  <c r="AQ84" i="164"/>
  <c r="AK62" i="164"/>
  <c r="R61" i="164"/>
  <c r="AU62" i="164"/>
  <c r="AD84" i="164"/>
  <c r="AS72" i="164"/>
  <c r="AR83" i="164"/>
  <c r="BC73" i="164"/>
  <c r="BD65" i="164"/>
  <c r="Y78" i="164"/>
  <c r="BH71" i="164"/>
  <c r="AA73" i="164"/>
  <c r="AF84" i="164"/>
  <c r="AG66" i="164"/>
  <c r="V74" i="164"/>
  <c r="AL79" i="164"/>
  <c r="AO81" i="164"/>
  <c r="AX62" i="164"/>
  <c r="AA77" i="164"/>
  <c r="T59" i="164"/>
  <c r="V71" i="164"/>
  <c r="T62" i="164"/>
  <c r="AF75" i="164"/>
  <c r="AH79" i="164"/>
  <c r="AA62" i="164"/>
  <c r="AE76" i="164"/>
  <c r="V76" i="164"/>
  <c r="AF62" i="164"/>
  <c r="AK68" i="164"/>
  <c r="T72" i="164"/>
  <c r="AL74" i="164"/>
  <c r="T77" i="164"/>
  <c r="AM83" i="164"/>
  <c r="AN78" i="164"/>
  <c r="BK77" i="164"/>
  <c r="T66" i="164"/>
  <c r="BK59" i="164"/>
  <c r="U66" i="164"/>
  <c r="AC68" i="164"/>
  <c r="AI84" i="164"/>
  <c r="BD81" i="164"/>
  <c r="BA68" i="164"/>
  <c r="BG84" i="164"/>
  <c r="V65" i="164"/>
  <c r="W73" i="164"/>
  <c r="T56" i="164"/>
  <c r="T58" i="164"/>
  <c r="AM73" i="164"/>
  <c r="R66" i="164"/>
  <c r="S56" i="164"/>
  <c r="AN72" i="164"/>
  <c r="AO83" i="164"/>
  <c r="AS67" i="164"/>
  <c r="BC77" i="164"/>
  <c r="AL76" i="164"/>
  <c r="BH76" i="164"/>
  <c r="T76" i="164"/>
  <c r="AJ73" i="164"/>
  <c r="AW84" i="164"/>
  <c r="Q82" i="164"/>
  <c r="U82" i="164"/>
  <c r="BJ83" i="164"/>
  <c r="BB62" i="164"/>
  <c r="BE62" i="164"/>
  <c r="AV81" i="164"/>
  <c r="X78" i="164"/>
  <c r="BD74" i="164"/>
  <c r="BE81" i="164"/>
  <c r="AJ80" i="164"/>
  <c r="P83" i="164"/>
  <c r="AA81" i="164"/>
  <c r="X71" i="164"/>
  <c r="AM68" i="164"/>
  <c r="AD67" i="164"/>
  <c r="R58" i="164"/>
  <c r="AC59" i="164"/>
  <c r="W68" i="164"/>
  <c r="P70" i="164"/>
  <c r="P59" i="164"/>
  <c r="BE83" i="164"/>
  <c r="AC79" i="164"/>
  <c r="BI79" i="164"/>
  <c r="AE82" i="164"/>
  <c r="AE71" i="164"/>
  <c r="Z65" i="164"/>
  <c r="X79" i="164"/>
  <c r="AM79" i="164"/>
  <c r="R65" i="164"/>
  <c r="AY66" i="164"/>
  <c r="AF78" i="164"/>
  <c r="AW80" i="164"/>
  <c r="R68" i="164"/>
  <c r="AR78" i="164"/>
  <c r="AU75" i="164"/>
  <c r="AZ66" i="164"/>
  <c r="BH81" i="164"/>
  <c r="AH65" i="164"/>
  <c r="AC77" i="164"/>
  <c r="BG71" i="164"/>
  <c r="P72" i="164"/>
  <c r="BG68" i="164"/>
  <c r="S65" i="164"/>
  <c r="BI71" i="164"/>
  <c r="P60" i="164"/>
  <c r="AP67" i="164"/>
  <c r="W75" i="164"/>
  <c r="AJ66" i="164"/>
  <c r="AJ75" i="164"/>
  <c r="BB74" i="164"/>
  <c r="AZ71" i="164"/>
  <c r="AJ78" i="164"/>
  <c r="AW74" i="164"/>
  <c r="BG83" i="164"/>
  <c r="BK65" i="164"/>
  <c r="BE79" i="164"/>
  <c r="BD72" i="164"/>
  <c r="AZ67" i="164"/>
  <c r="AC62" i="164"/>
  <c r="BC76" i="164"/>
  <c r="AM67" i="164"/>
  <c r="AG65" i="164"/>
  <c r="AT82" i="164"/>
  <c r="BH74" i="164"/>
  <c r="AK81" i="164"/>
  <c r="AE65" i="164"/>
  <c r="AY84" i="164"/>
  <c r="Q84" i="164"/>
  <c r="BK82" i="164"/>
  <c r="BD66" i="164"/>
  <c r="AY83" i="164"/>
  <c r="AS77" i="164"/>
  <c r="AX66" i="164"/>
  <c r="AT79" i="164"/>
  <c r="S71" i="164"/>
  <c r="BJ78" i="164"/>
  <c r="AU66" i="164"/>
  <c r="AG83" i="164"/>
  <c r="AT65" i="164"/>
  <c r="AC66" i="164"/>
  <c r="R82" i="164"/>
  <c r="Z79" i="164"/>
  <c r="AP59" i="164"/>
  <c r="AN66" i="164"/>
  <c r="BK84" i="164"/>
  <c r="Y79" i="164"/>
  <c r="BJ66" i="164"/>
  <c r="AX77" i="164"/>
  <c r="AV68" i="164"/>
  <c r="AW76" i="164"/>
  <c r="X76" i="164"/>
  <c r="AA76" i="164"/>
  <c r="BA82" i="164"/>
  <c r="BG75" i="164"/>
  <c r="BG74" i="164"/>
  <c r="AW72" i="164"/>
  <c r="BK67" i="164"/>
  <c r="BI75" i="164"/>
  <c r="S68" i="164"/>
  <c r="BB68" i="164"/>
  <c r="AF74" i="164"/>
  <c r="BB78" i="164"/>
  <c r="BD67" i="164"/>
  <c r="AC82" i="164"/>
  <c r="AZ75" i="164"/>
  <c r="AT68" i="164"/>
  <c r="Q78" i="164"/>
  <c r="AS75" i="164"/>
  <c r="P77" i="164"/>
  <c r="AS78" i="164"/>
  <c r="AT83" i="164"/>
  <c r="P62" i="164"/>
  <c r="AC74" i="164"/>
  <c r="AR71" i="164"/>
  <c r="AV72" i="164"/>
  <c r="BG77" i="164"/>
  <c r="AB62" i="164"/>
  <c r="R75" i="164"/>
  <c r="AB67" i="164"/>
  <c r="V81" i="164"/>
  <c r="AO84" i="164"/>
  <c r="W82" i="164"/>
  <c r="AJ65" i="164"/>
  <c r="U68" i="164"/>
  <c r="BK73" i="164"/>
  <c r="AJ62" i="164"/>
  <c r="T71" i="164"/>
  <c r="BJ79" i="164"/>
  <c r="AC67" i="164"/>
  <c r="AV74" i="164"/>
  <c r="AE67" i="164"/>
  <c r="W65" i="164"/>
  <c r="AF83" i="164"/>
  <c r="BI72" i="164"/>
  <c r="BB81" i="164"/>
  <c r="V83" i="164"/>
  <c r="AC81" i="164"/>
  <c r="AH75" i="164"/>
  <c r="BI81" i="164"/>
  <c r="AR79" i="164"/>
  <c r="AD72" i="164"/>
  <c r="AO78" i="164"/>
  <c r="BF67" i="164"/>
  <c r="P64" i="164"/>
  <c r="AL81" i="164"/>
  <c r="AX71" i="164"/>
  <c r="AZ57" i="104"/>
  <c r="AZ77" i="104" s="1"/>
  <c r="AZ63" i="104"/>
  <c r="AZ54" i="104"/>
  <c r="AZ74" i="104" s="1"/>
  <c r="AZ56" i="104"/>
  <c r="AZ76" i="104" s="1"/>
  <c r="AZ55" i="104"/>
  <c r="AZ75" i="104" s="1"/>
  <c r="T56" i="104"/>
  <c r="T76" i="104" s="1"/>
  <c r="T54" i="104"/>
  <c r="T74" i="104" s="1"/>
  <c r="T63" i="104"/>
  <c r="T57" i="104"/>
  <c r="T77" i="104" s="1"/>
  <c r="T55" i="104"/>
  <c r="T75" i="104" s="1"/>
  <c r="T58" i="104"/>
  <c r="AQ58" i="164"/>
  <c r="W57" i="164"/>
  <c r="W64" i="164"/>
  <c r="BK64" i="164"/>
  <c r="W63" i="164"/>
  <c r="AI64" i="164"/>
  <c r="AF64" i="164"/>
  <c r="AL57" i="164"/>
  <c r="AP63" i="164"/>
  <c r="Y58" i="164"/>
  <c r="AR63" i="164"/>
  <c r="AV63" i="164"/>
  <c r="AY58" i="164"/>
  <c r="AN57" i="164"/>
  <c r="Z58" i="164"/>
  <c r="AO58" i="164"/>
  <c r="BD64" i="164"/>
  <c r="BC70" i="164"/>
  <c r="BH58" i="164"/>
  <c r="X58" i="164"/>
  <c r="AS69" i="164"/>
  <c r="BE70" i="164"/>
  <c r="BH69" i="164"/>
  <c r="AX60" i="164"/>
  <c r="AC70" i="164"/>
  <c r="BK55" i="164"/>
  <c r="AT60" i="164"/>
  <c r="AF60" i="164"/>
  <c r="AN56" i="164"/>
  <c r="AO70" i="164"/>
  <c r="U56" i="164"/>
  <c r="AC55" i="164"/>
  <c r="AM61" i="164"/>
  <c r="BJ61" i="164"/>
  <c r="AD60" i="164"/>
  <c r="BJ56" i="164"/>
  <c r="AA55" i="164"/>
  <c r="BI60" i="164"/>
  <c r="AW78" i="164"/>
  <c r="BJ76" i="164"/>
  <c r="AK74" i="164"/>
  <c r="BC59" i="164"/>
  <c r="S78" i="164"/>
  <c r="AO71" i="164"/>
  <c r="Z73" i="164"/>
  <c r="BK72" i="164"/>
  <c r="Z84" i="164"/>
  <c r="V78" i="164"/>
  <c r="AY73" i="164"/>
  <c r="AN73" i="164"/>
  <c r="R84" i="164"/>
  <c r="R74" i="164"/>
  <c r="AQ72" i="164"/>
  <c r="AZ79" i="164"/>
  <c r="AP79" i="164"/>
  <c r="Z74" i="164"/>
  <c r="AC80" i="164"/>
  <c r="AR62" i="164"/>
  <c r="AX79" i="164"/>
  <c r="X67" i="164"/>
  <c r="AK67" i="164"/>
  <c r="T55" i="164"/>
  <c r="Y77" i="164"/>
  <c r="AX73" i="164"/>
  <c r="AF81" i="164"/>
  <c r="Q72" i="164"/>
  <c r="AQ75" i="164"/>
  <c r="AW82" i="164"/>
  <c r="AW62" i="164"/>
  <c r="BE59" i="164"/>
  <c r="BD75" i="164"/>
  <c r="AB76" i="164"/>
  <c r="P79" i="164"/>
  <c r="AO59" i="164"/>
  <c r="R60" i="164"/>
  <c r="AG71" i="164"/>
  <c r="Y84" i="164"/>
  <c r="AA72" i="164"/>
  <c r="AR65" i="164"/>
  <c r="AV62" i="164"/>
  <c r="BJ67" i="164"/>
  <c r="Z78" i="164"/>
  <c r="AN67" i="164"/>
  <c r="AB79" i="164"/>
  <c r="AV80" i="164"/>
  <c r="AZ78" i="164"/>
  <c r="W62" i="164"/>
  <c r="BE66" i="164"/>
  <c r="BA83" i="164"/>
  <c r="P78" i="164"/>
  <c r="AI68" i="164"/>
  <c r="AT62" i="164"/>
  <c r="BB66" i="164"/>
  <c r="AM82" i="164"/>
  <c r="BF62" i="164"/>
  <c r="AP84" i="164"/>
  <c r="AJ76" i="164"/>
  <c r="AK75" i="164"/>
  <c r="V62" i="164"/>
  <c r="P67" i="164"/>
  <c r="BG82" i="164"/>
  <c r="AE59" i="164"/>
  <c r="U77" i="164"/>
  <c r="BB75" i="164"/>
  <c r="AI83" i="164"/>
  <c r="BC78" i="164"/>
  <c r="Y82" i="164"/>
  <c r="AB84" i="164"/>
  <c r="P73" i="164"/>
  <c r="AE68" i="164"/>
  <c r="AQ76" i="164"/>
  <c r="AU74" i="164"/>
  <c r="BB65" i="164"/>
  <c r="AO80" i="164"/>
  <c r="AK83" i="164"/>
  <c r="Q55" i="164"/>
  <c r="AX81" i="164"/>
  <c r="AO77" i="164"/>
  <c r="W71" i="164"/>
  <c r="V73" i="164"/>
  <c r="AG82" i="164"/>
  <c r="T84" i="164"/>
  <c r="U65" i="164"/>
  <c r="R73" i="164"/>
  <c r="AH53" i="104"/>
  <c r="BG53" i="104"/>
  <c r="BC63" i="104"/>
  <c r="BC57" i="104"/>
  <c r="BC77" i="104" s="1"/>
  <c r="BC56" i="104"/>
  <c r="BC76" i="104" s="1"/>
  <c r="BC54" i="104"/>
  <c r="BC74" i="104" s="1"/>
  <c r="BC55" i="104"/>
  <c r="BC75" i="104" s="1"/>
  <c r="AO53" i="104"/>
  <c r="N53" i="104"/>
  <c r="V58" i="164"/>
  <c r="AI57" i="164"/>
  <c r="AH63" i="164"/>
  <c r="BC57" i="164"/>
  <c r="AB63" i="164"/>
  <c r="AQ57" i="164"/>
  <c r="AF63" i="164"/>
  <c r="AK64" i="164"/>
  <c r="AQ64" i="164"/>
  <c r="AH64" i="164"/>
  <c r="AB58" i="164"/>
  <c r="AE64" i="164"/>
  <c r="AH58" i="164"/>
  <c r="V69" i="164"/>
  <c r="AI63" i="164"/>
  <c r="BC64" i="164"/>
  <c r="AS58" i="164"/>
  <c r="AK69" i="164"/>
  <c r="BG58" i="164"/>
  <c r="AM69" i="164"/>
  <c r="AE69" i="164"/>
  <c r="AE70" i="164"/>
  <c r="BB58" i="164"/>
  <c r="AM64" i="164"/>
  <c r="AQ70" i="164"/>
  <c r="AO64" i="164"/>
  <c r="AP57" i="164"/>
  <c r="BI64" i="164"/>
  <c r="BI58" i="164"/>
  <c r="AI70" i="164"/>
  <c r="AA69" i="164"/>
  <c r="W70" i="164"/>
  <c r="BE57" i="164"/>
  <c r="AF70" i="164"/>
  <c r="V60" i="164"/>
  <c r="AP58" i="164"/>
  <c r="AB69" i="164"/>
  <c r="BK69" i="164"/>
  <c r="BE58" i="164"/>
  <c r="AO57" i="164"/>
  <c r="Z57" i="164"/>
  <c r="BD63" i="164"/>
  <c r="BE63" i="164"/>
  <c r="AG57" i="164"/>
  <c r="AR64" i="164"/>
  <c r="AR57" i="164"/>
  <c r="BH57" i="164"/>
  <c r="AC57" i="164"/>
  <c r="AH69" i="164"/>
  <c r="V61" i="164"/>
  <c r="Y63" i="164"/>
  <c r="U63" i="164"/>
  <c r="AM70" i="164"/>
  <c r="AZ61" i="164"/>
  <c r="AJ70" i="164"/>
  <c r="AD58" i="164"/>
  <c r="AN69" i="164"/>
  <c r="AX61" i="164"/>
  <c r="AK60" i="164"/>
  <c r="AE55" i="164"/>
  <c r="AP69" i="164"/>
  <c r="AJ69" i="164"/>
  <c r="AX56" i="164"/>
  <c r="W56" i="164"/>
  <c r="AE60" i="164"/>
  <c r="AI55" i="164"/>
  <c r="AL70" i="164"/>
  <c r="AD64" i="164"/>
  <c r="BC60" i="164"/>
  <c r="AZ55" i="164"/>
  <c r="AC69" i="164"/>
  <c r="U57" i="164"/>
  <c r="Z70" i="164"/>
  <c r="AW61" i="164"/>
  <c r="U58" i="164"/>
  <c r="AA70" i="164"/>
  <c r="BK56" i="164"/>
  <c r="AS70" i="164"/>
  <c r="AH61" i="164"/>
  <c r="AH60" i="164"/>
  <c r="AX55" i="164"/>
  <c r="BJ69" i="164"/>
  <c r="AH55" i="164"/>
  <c r="AD57" i="164"/>
  <c r="BF61" i="164"/>
  <c r="AO60" i="164"/>
  <c r="AR60" i="164"/>
  <c r="Z56" i="164"/>
  <c r="AA61" i="164"/>
  <c r="BD56" i="164"/>
  <c r="AV60" i="164"/>
  <c r="U69" i="164"/>
  <c r="AC61" i="164"/>
  <c r="BG60" i="164"/>
  <c r="BG61" i="164"/>
  <c r="AD55" i="164"/>
  <c r="AS55" i="164"/>
  <c r="AC56" i="164"/>
  <c r="AP60" i="164"/>
  <c r="Z55" i="164"/>
  <c r="BJ60" i="164"/>
  <c r="BH56" i="164"/>
  <c r="BE61" i="164"/>
  <c r="BE56" i="164"/>
  <c r="BE60" i="164"/>
  <c r="U61" i="164"/>
  <c r="AG60" i="164"/>
  <c r="AI76" i="164"/>
  <c r="AO72" i="164"/>
  <c r="AO75" i="164"/>
  <c r="AG76" i="164"/>
  <c r="BF76" i="164"/>
  <c r="AY76" i="164"/>
  <c r="AZ83" i="164"/>
  <c r="AR67" i="164"/>
  <c r="R63" i="164"/>
  <c r="X84" i="164"/>
  <c r="AO67" i="164"/>
  <c r="AS74" i="164"/>
  <c r="BI65" i="164"/>
  <c r="AW71" i="164"/>
  <c r="AJ72" i="164"/>
  <c r="BD71" i="164"/>
  <c r="S77" i="164"/>
  <c r="BJ59" i="164"/>
  <c r="AA80" i="164"/>
  <c r="V84" i="164"/>
  <c r="BD83" i="164"/>
  <c r="AM66" i="164"/>
  <c r="AF59" i="164"/>
  <c r="AB71" i="164"/>
  <c r="AH82" i="164"/>
  <c r="AD79" i="164"/>
  <c r="AQ71" i="164"/>
  <c r="AA68" i="164"/>
  <c r="AR77" i="164"/>
  <c r="AW65" i="164"/>
  <c r="P80" i="164"/>
  <c r="AJ84" i="164"/>
  <c r="X83" i="164"/>
  <c r="Z68" i="164"/>
  <c r="T65" i="164"/>
  <c r="S73" i="164"/>
  <c r="AG78" i="164"/>
  <c r="Y67" i="164"/>
  <c r="Q57" i="164"/>
  <c r="Q59" i="164"/>
  <c r="AV65" i="164"/>
  <c r="AF72" i="164"/>
  <c r="AM78" i="164"/>
  <c r="BJ81" i="164"/>
  <c r="Y81" i="164"/>
  <c r="S80" i="164"/>
  <c r="X73" i="164"/>
  <c r="AF68" i="164"/>
  <c r="BH65" i="164"/>
  <c r="AB77" i="164"/>
  <c r="AD75" i="164"/>
  <c r="AI67" i="164"/>
  <c r="BK78" i="164"/>
  <c r="BA73" i="164"/>
  <c r="AZ62" i="164"/>
  <c r="Z80" i="164"/>
  <c r="AB73" i="164"/>
  <c r="AK72" i="164"/>
  <c r="BD79" i="164"/>
  <c r="T63" i="164"/>
  <c r="AR72" i="164"/>
  <c r="AN71" i="164"/>
  <c r="AF77" i="164"/>
  <c r="AI80" i="164"/>
  <c r="AH78" i="164"/>
  <c r="BG66" i="164"/>
  <c r="AX76" i="164"/>
  <c r="R62" i="164"/>
  <c r="BE77" i="164"/>
  <c r="AX84" i="164"/>
  <c r="AV79" i="164"/>
  <c r="AT80" i="164"/>
  <c r="T70" i="164"/>
  <c r="U73" i="164"/>
  <c r="AD82" i="164"/>
  <c r="AK65" i="164"/>
  <c r="AA71" i="164"/>
  <c r="AT66" i="164"/>
  <c r="Y73" i="164"/>
  <c r="BC80" i="164"/>
  <c r="BC75" i="164"/>
  <c r="AQ81" i="164"/>
  <c r="AH59" i="164"/>
  <c r="AA65" i="164"/>
  <c r="W83" i="164"/>
  <c r="AD80" i="164"/>
  <c r="BG67" i="164"/>
  <c r="AJ67" i="164"/>
  <c r="AY65" i="164"/>
  <c r="AQ59" i="164"/>
  <c r="BJ84" i="164"/>
  <c r="U83" i="164"/>
  <c r="BC65" i="164"/>
  <c r="Z75" i="164"/>
  <c r="AM59" i="164"/>
  <c r="AG59" i="164"/>
  <c r="AU76" i="164"/>
  <c r="Q76" i="164"/>
  <c r="BB76" i="164"/>
  <c r="AK71" i="164"/>
  <c r="AB72" i="164"/>
  <c r="BH82" i="164"/>
  <c r="T79" i="164"/>
  <c r="Y72" i="164"/>
  <c r="AP75" i="164"/>
  <c r="T69" i="164"/>
  <c r="U67" i="164"/>
  <c r="AR82" i="164"/>
  <c r="AU67" i="164"/>
  <c r="BH84" i="164"/>
  <c r="Z77" i="164"/>
  <c r="AP74" i="164"/>
  <c r="AM77" i="164"/>
  <c r="BH59" i="164"/>
  <c r="AH74" i="164"/>
  <c r="AN83" i="164"/>
  <c r="AP82" i="164"/>
  <c r="AY77" i="164"/>
  <c r="AG84" i="164"/>
  <c r="AF67" i="164"/>
  <c r="AJ68" i="164"/>
  <c r="BF80" i="164"/>
  <c r="AT77" i="164"/>
  <c r="AZ73" i="164"/>
  <c r="BE75" i="164"/>
  <c r="AQ73" i="164"/>
  <c r="V82" i="164"/>
  <c r="X75" i="164"/>
  <c r="AG79" i="164"/>
  <c r="V77" i="164"/>
  <c r="AX80" i="164"/>
  <c r="AD77" i="164"/>
  <c r="AZ84" i="164"/>
  <c r="P57" i="164"/>
  <c r="AT78" i="164"/>
  <c r="R56" i="164"/>
  <c r="AG67" i="164"/>
  <c r="AA67" i="164"/>
  <c r="AT74" i="164"/>
  <c r="S83" i="164"/>
  <c r="BF82" i="164"/>
  <c r="AH71" i="164"/>
  <c r="BI74" i="164"/>
  <c r="AV82" i="164"/>
  <c r="BJ80" i="164"/>
  <c r="AU59" i="164"/>
  <c r="AY67" i="164"/>
  <c r="BI66" i="164"/>
  <c r="R69" i="164"/>
  <c r="W80" i="164"/>
  <c r="AP81" i="164"/>
  <c r="AZ65" i="164"/>
  <c r="AV84" i="164"/>
  <c r="AZ72" i="164"/>
  <c r="AI82" i="164"/>
  <c r="P74" i="164"/>
  <c r="T82" i="164"/>
  <c r="AE62" i="164"/>
  <c r="BE76" i="164"/>
  <c r="AZ74" i="164"/>
  <c r="U81" i="164"/>
  <c r="AQ82" i="164"/>
  <c r="R81" i="164"/>
  <c r="AH81" i="164"/>
  <c r="AE72" i="164"/>
  <c r="AG80" i="164"/>
  <c r="Q60" i="164"/>
  <c r="BH66" i="164"/>
  <c r="BK80" i="164"/>
  <c r="Q61" i="164"/>
  <c r="AK80" i="164"/>
  <c r="AQ83" i="164"/>
  <c r="BB72" i="164"/>
  <c r="T83" i="164"/>
  <c r="AU72" i="164"/>
  <c r="AK79" i="164"/>
  <c r="AY59" i="164"/>
  <c r="AI65" i="164"/>
  <c r="AK73" i="164"/>
  <c r="AI77" i="164"/>
  <c r="AO73" i="164"/>
  <c r="BI84" i="164"/>
  <c r="AH77" i="164"/>
  <c r="AC72" i="164"/>
  <c r="AD71" i="164"/>
  <c r="P84" i="164"/>
  <c r="BD77" i="164"/>
  <c r="AA74" i="164"/>
  <c r="AI59" i="164"/>
  <c r="AF76" i="164"/>
  <c r="BG76" i="164"/>
  <c r="S76" i="164"/>
  <c r="AH84" i="164"/>
  <c r="AJ74" i="164"/>
  <c r="BE67" i="164"/>
  <c r="P61" i="164"/>
  <c r="V80" i="164"/>
  <c r="BJ74" i="164"/>
  <c r="BA81" i="164"/>
  <c r="AW66" i="164"/>
  <c r="AD81" i="164"/>
  <c r="BB71" i="164"/>
  <c r="AZ68" i="164"/>
  <c r="AL78" i="164"/>
  <c r="Y68" i="164"/>
  <c r="AD68" i="164"/>
  <c r="AY81" i="164"/>
  <c r="AS66" i="164"/>
  <c r="BD73" i="164"/>
  <c r="AX68" i="164"/>
  <c r="BH77" i="164"/>
  <c r="BA75" i="164"/>
  <c r="AL62" i="164"/>
  <c r="R55" i="164"/>
  <c r="BD80" i="164"/>
  <c r="BF84" i="164"/>
  <c r="AD65" i="164"/>
  <c r="BB59" i="164"/>
  <c r="R57" i="164"/>
  <c r="V72" i="164"/>
  <c r="U84" i="164"/>
  <c r="P76" i="164"/>
  <c r="Q83" i="164"/>
  <c r="AA59" i="164"/>
  <c r="U78" i="164"/>
  <c r="BF81" i="164"/>
  <c r="AA78" i="164"/>
  <c r="AL80" i="164"/>
  <c r="AP71" i="164"/>
  <c r="AU84" i="164"/>
  <c r="AX75" i="164"/>
  <c r="BI82" i="164"/>
  <c r="Q73" i="164"/>
  <c r="AP65" i="164"/>
  <c r="W74" i="164"/>
  <c r="W81" i="164"/>
  <c r="AP78" i="164"/>
  <c r="AS81" i="164"/>
  <c r="P81" i="164"/>
  <c r="V68" i="164"/>
  <c r="U80" i="164"/>
  <c r="BB84" i="164"/>
  <c r="R83" i="164"/>
  <c r="S59" i="164"/>
  <c r="X65" i="164"/>
  <c r="Q75" i="164"/>
  <c r="Q77" i="164"/>
  <c r="AM75" i="164"/>
  <c r="BJ77" i="164"/>
  <c r="AM84" i="164"/>
  <c r="AE77" i="164"/>
  <c r="BF58" i="104" l="1"/>
  <c r="AV58" i="104"/>
  <c r="AN58" i="104"/>
  <c r="AD54" i="104"/>
  <c r="AD74" i="104" s="1"/>
  <c r="AD63" i="104"/>
  <c r="AD55" i="104"/>
  <c r="AD75" i="104" s="1"/>
  <c r="AD57" i="104"/>
  <c r="AD77" i="104" s="1"/>
  <c r="AD56" i="104"/>
  <c r="AD76" i="104" s="1"/>
  <c r="AM64" i="104"/>
  <c r="AM78" i="104" s="1"/>
  <c r="AM66" i="104"/>
  <c r="AM80" i="104" s="1"/>
  <c r="AM65" i="104"/>
  <c r="AM79" i="104" s="1"/>
  <c r="X57" i="104"/>
  <c r="X77" i="104" s="1"/>
  <c r="X54" i="104"/>
  <c r="X74" i="104" s="1"/>
  <c r="X63" i="104"/>
  <c r="X56" i="104"/>
  <c r="X76" i="104" s="1"/>
  <c r="X55" i="104"/>
  <c r="X75" i="104" s="1"/>
  <c r="X58" i="104"/>
  <c r="AB55" i="104"/>
  <c r="AB75" i="104" s="1"/>
  <c r="AB54" i="104"/>
  <c r="AB74" i="104" s="1"/>
  <c r="AB56" i="104"/>
  <c r="AB76" i="104" s="1"/>
  <c r="AB57" i="104"/>
  <c r="AB77" i="104" s="1"/>
  <c r="AB63" i="104"/>
  <c r="AB58" i="104"/>
  <c r="Z66" i="104"/>
  <c r="Z80" i="104" s="1"/>
  <c r="Z65" i="104"/>
  <c r="Z79" i="104" s="1"/>
  <c r="Z64" i="104"/>
  <c r="Z78" i="104" s="1"/>
  <c r="N57" i="104"/>
  <c r="N77" i="104" s="1"/>
  <c r="N56" i="104"/>
  <c r="N76" i="104" s="1"/>
  <c r="N63" i="104"/>
  <c r="N55" i="104"/>
  <c r="N75" i="104" s="1"/>
  <c r="N54" i="104"/>
  <c r="N74" i="104" s="1"/>
  <c r="BG57" i="104"/>
  <c r="BG77" i="104" s="1"/>
  <c r="BG54" i="104"/>
  <c r="BG74" i="104" s="1"/>
  <c r="BG56" i="104"/>
  <c r="BG76" i="104" s="1"/>
  <c r="BG63" i="104"/>
  <c r="BG55" i="104"/>
  <c r="BG75" i="104" s="1"/>
  <c r="BG58" i="104"/>
  <c r="AZ58" i="104"/>
  <c r="AZ65" i="104"/>
  <c r="AZ79" i="104" s="1"/>
  <c r="AZ66" i="104"/>
  <c r="AZ80" i="104" s="1"/>
  <c r="AZ64" i="104"/>
  <c r="AZ78" i="104" s="1"/>
  <c r="AA56" i="104"/>
  <c r="AA76" i="104" s="1"/>
  <c r="AA63" i="104"/>
  <c r="AA54" i="104"/>
  <c r="AA74" i="104" s="1"/>
  <c r="AA57" i="104"/>
  <c r="AA77" i="104" s="1"/>
  <c r="AA55" i="104"/>
  <c r="AA75" i="104" s="1"/>
  <c r="AX65" i="104"/>
  <c r="AX79" i="104" s="1"/>
  <c r="AX64" i="104"/>
  <c r="AX78" i="104" s="1"/>
  <c r="AX66" i="104"/>
  <c r="AX80" i="104" s="1"/>
  <c r="AL58" i="104"/>
  <c r="V58" i="104"/>
  <c r="O55" i="104"/>
  <c r="O75" i="104" s="1"/>
  <c r="O57" i="104"/>
  <c r="O77" i="104" s="1"/>
  <c r="O63" i="104"/>
  <c r="O56" i="104"/>
  <c r="O76" i="104" s="1"/>
  <c r="O54" i="104"/>
  <c r="O74" i="104" s="1"/>
  <c r="U57" i="104"/>
  <c r="U77" i="104" s="1"/>
  <c r="U56" i="104"/>
  <c r="U76" i="104" s="1"/>
  <c r="U55" i="104"/>
  <c r="U75" i="104" s="1"/>
  <c r="U63" i="104"/>
  <c r="U54" i="104"/>
  <c r="U74" i="104" s="1"/>
  <c r="BE57" i="104"/>
  <c r="BE77" i="104" s="1"/>
  <c r="BE55" i="104"/>
  <c r="BE75" i="104" s="1"/>
  <c r="BE56" i="104"/>
  <c r="BE76" i="104" s="1"/>
  <c r="BE54" i="104"/>
  <c r="BE74" i="104" s="1"/>
  <c r="BE63" i="104"/>
  <c r="BH65" i="104"/>
  <c r="BH79" i="104" s="1"/>
  <c r="BH64" i="104"/>
  <c r="BH78" i="104" s="1"/>
  <c r="BH66" i="104"/>
  <c r="BH80" i="104" s="1"/>
  <c r="BI56" i="104"/>
  <c r="BI76" i="104" s="1"/>
  <c r="BI57" i="104"/>
  <c r="BI77" i="104" s="1"/>
  <c r="BI54" i="104"/>
  <c r="BI74" i="104" s="1"/>
  <c r="BI55" i="104"/>
  <c r="BI75" i="104" s="1"/>
  <c r="BI63" i="104"/>
  <c r="BI58" i="104"/>
  <c r="BF64" i="104"/>
  <c r="BF78" i="104" s="1"/>
  <c r="BF66" i="104"/>
  <c r="BF80" i="104" s="1"/>
  <c r="BF65" i="104"/>
  <c r="BF79" i="104" s="1"/>
  <c r="BF67" i="104"/>
  <c r="AS65" i="104"/>
  <c r="AS79" i="104" s="1"/>
  <c r="AS64" i="104"/>
  <c r="AS78" i="104" s="1"/>
  <c r="AS66" i="104"/>
  <c r="AS80" i="104" s="1"/>
  <c r="AN65" i="104"/>
  <c r="AN79" i="104" s="1"/>
  <c r="AN64" i="104"/>
  <c r="AN78" i="104" s="1"/>
  <c r="AN66" i="104"/>
  <c r="AN80" i="104" s="1"/>
  <c r="Q56" i="104"/>
  <c r="Q76" i="104" s="1"/>
  <c r="Q54" i="104"/>
  <c r="Q74" i="104" s="1"/>
  <c r="Q63" i="104"/>
  <c r="Q57" i="104"/>
  <c r="Q77" i="104" s="1"/>
  <c r="Q55" i="104"/>
  <c r="Q75" i="104" s="1"/>
  <c r="Q58" i="104"/>
  <c r="BJ63" i="104"/>
  <c r="BJ57" i="104"/>
  <c r="BJ77" i="104" s="1"/>
  <c r="BJ55" i="104"/>
  <c r="BJ75" i="104" s="1"/>
  <c r="BJ56" i="104"/>
  <c r="BJ76" i="104" s="1"/>
  <c r="BJ54" i="104"/>
  <c r="BJ74" i="104" s="1"/>
  <c r="T65" i="104"/>
  <c r="T79" i="104" s="1"/>
  <c r="T66" i="104"/>
  <c r="T80" i="104" s="1"/>
  <c r="T64" i="104"/>
  <c r="T78" i="104" s="1"/>
  <c r="AC55" i="104"/>
  <c r="AC75" i="104" s="1"/>
  <c r="AC57" i="104"/>
  <c r="AC77" i="104" s="1"/>
  <c r="AC63" i="104"/>
  <c r="AC54" i="104"/>
  <c r="AC74" i="104" s="1"/>
  <c r="AC56" i="104"/>
  <c r="AC76" i="104" s="1"/>
  <c r="AC58" i="104"/>
  <c r="AW56" i="104"/>
  <c r="AW76" i="104" s="1"/>
  <c r="AW54" i="104"/>
  <c r="AW74" i="104" s="1"/>
  <c r="AW57" i="104"/>
  <c r="AW77" i="104" s="1"/>
  <c r="AW63" i="104"/>
  <c r="AW55" i="104"/>
  <c r="AW75" i="104" s="1"/>
  <c r="AW58" i="104"/>
  <c r="BA64" i="104"/>
  <c r="BA78" i="104" s="1"/>
  <c r="BA66" i="104"/>
  <c r="BA80" i="104" s="1"/>
  <c r="BA65" i="104"/>
  <c r="BA79" i="104" s="1"/>
  <c r="AL64" i="104"/>
  <c r="AL78" i="104" s="1"/>
  <c r="AL66" i="104"/>
  <c r="AL80" i="104" s="1"/>
  <c r="AL65" i="104"/>
  <c r="AL79" i="104" s="1"/>
  <c r="V64" i="104"/>
  <c r="V78" i="104" s="1"/>
  <c r="V65" i="104"/>
  <c r="V79" i="104" s="1"/>
  <c r="V66" i="104"/>
  <c r="V80" i="104" s="1"/>
  <c r="P56" i="104"/>
  <c r="P76" i="104" s="1"/>
  <c r="P54" i="104"/>
  <c r="P74" i="104" s="1"/>
  <c r="P55" i="104"/>
  <c r="P75" i="104" s="1"/>
  <c r="P63" i="104"/>
  <c r="P57" i="104"/>
  <c r="P77" i="104" s="1"/>
  <c r="P58" i="104"/>
  <c r="AJ57" i="104"/>
  <c r="AJ77" i="104" s="1"/>
  <c r="AJ54" i="104"/>
  <c r="AJ74" i="104" s="1"/>
  <c r="AJ63" i="104"/>
  <c r="AJ56" i="104"/>
  <c r="AJ76" i="104" s="1"/>
  <c r="AJ55" i="104"/>
  <c r="AJ75" i="104" s="1"/>
  <c r="BK63" i="104"/>
  <c r="BK57" i="104"/>
  <c r="BK77" i="104" s="1"/>
  <c r="BK54" i="104"/>
  <c r="BK74" i="104" s="1"/>
  <c r="BK55" i="104"/>
  <c r="BK75" i="104" s="1"/>
  <c r="BK56" i="104"/>
  <c r="BK76" i="104" s="1"/>
  <c r="AK65" i="104"/>
  <c r="AK79" i="104" s="1"/>
  <c r="AK64" i="104"/>
  <c r="AK78" i="104" s="1"/>
  <c r="AK66" i="104"/>
  <c r="AK80" i="104" s="1"/>
  <c r="BD55" i="104"/>
  <c r="BD75" i="104" s="1"/>
  <c r="BD56" i="104"/>
  <c r="BD76" i="104" s="1"/>
  <c r="BD54" i="104"/>
  <c r="BD74" i="104" s="1"/>
  <c r="BD63" i="104"/>
  <c r="BD57" i="104"/>
  <c r="BD77" i="104" s="1"/>
  <c r="AU57" i="104"/>
  <c r="AU77" i="104" s="1"/>
  <c r="AU55" i="104"/>
  <c r="AU75" i="104" s="1"/>
  <c r="AU63" i="104"/>
  <c r="AU56" i="104"/>
  <c r="AU76" i="104" s="1"/>
  <c r="AU54" i="104"/>
  <c r="AU74" i="104" s="1"/>
  <c r="AE56" i="104"/>
  <c r="AE76" i="104" s="1"/>
  <c r="AE63" i="104"/>
  <c r="AE55" i="104"/>
  <c r="AE75" i="104" s="1"/>
  <c r="AE54" i="104"/>
  <c r="AE74" i="104" s="1"/>
  <c r="AE57" i="104"/>
  <c r="AE77" i="104" s="1"/>
  <c r="AV64" i="104"/>
  <c r="AV78" i="104" s="1"/>
  <c r="AV65" i="104"/>
  <c r="AV79" i="104" s="1"/>
  <c r="AV66" i="104"/>
  <c r="AV80" i="104" s="1"/>
  <c r="W58" i="104"/>
  <c r="BC66" i="104"/>
  <c r="BC80" i="104" s="1"/>
  <c r="BC64" i="104"/>
  <c r="BC78" i="104" s="1"/>
  <c r="BC65" i="104"/>
  <c r="BC79" i="104" s="1"/>
  <c r="AI65" i="104"/>
  <c r="AI79" i="104" s="1"/>
  <c r="AI66" i="104"/>
  <c r="AI80" i="104" s="1"/>
  <c r="AI64" i="104"/>
  <c r="AI78" i="104" s="1"/>
  <c r="AT56" i="104"/>
  <c r="AT76" i="104" s="1"/>
  <c r="AT57" i="104"/>
  <c r="AT77" i="104" s="1"/>
  <c r="AT55" i="104"/>
  <c r="AT75" i="104" s="1"/>
  <c r="AT63" i="104"/>
  <c r="AT54" i="104"/>
  <c r="AT74" i="104" s="1"/>
  <c r="AO56" i="104"/>
  <c r="AO76" i="104" s="1"/>
  <c r="AO57" i="104"/>
  <c r="AO77" i="104" s="1"/>
  <c r="AO54" i="104"/>
  <c r="AO74" i="104" s="1"/>
  <c r="AO55" i="104"/>
  <c r="AO75" i="104" s="1"/>
  <c r="AO63" i="104"/>
  <c r="AO58" i="104"/>
  <c r="AH57" i="104"/>
  <c r="AH77" i="104" s="1"/>
  <c r="AH56" i="104"/>
  <c r="AH76" i="104" s="1"/>
  <c r="AH55" i="104"/>
  <c r="AH75" i="104" s="1"/>
  <c r="AH63" i="104"/>
  <c r="AH54" i="104"/>
  <c r="AH74" i="104" s="1"/>
  <c r="BC58" i="104"/>
  <c r="R63" i="104"/>
  <c r="R56" i="104"/>
  <c r="R76" i="104" s="1"/>
  <c r="R54" i="104"/>
  <c r="R74" i="104" s="1"/>
  <c r="R55" i="104"/>
  <c r="R75" i="104" s="1"/>
  <c r="R57" i="104"/>
  <c r="R77" i="104" s="1"/>
  <c r="R58" i="104"/>
  <c r="AF57" i="104"/>
  <c r="AF77" i="104" s="1"/>
  <c r="AF56" i="104"/>
  <c r="AF76" i="104" s="1"/>
  <c r="AF55" i="104"/>
  <c r="AF75" i="104" s="1"/>
  <c r="AF54" i="104"/>
  <c r="AF74" i="104" s="1"/>
  <c r="AF63" i="104"/>
  <c r="BA58" i="104"/>
  <c r="AI58" i="104"/>
  <c r="S63" i="104"/>
  <c r="S56" i="104"/>
  <c r="S76" i="104" s="1"/>
  <c r="S57" i="104"/>
  <c r="S77" i="104" s="1"/>
  <c r="S55" i="104"/>
  <c r="S75" i="104" s="1"/>
  <c r="S54" i="104"/>
  <c r="S74" i="104" s="1"/>
  <c r="Y57" i="104"/>
  <c r="Y77" i="104" s="1"/>
  <c r="Y63" i="104"/>
  <c r="Y54" i="104"/>
  <c r="Y74" i="104" s="1"/>
  <c r="Y56" i="104"/>
  <c r="Y76" i="104" s="1"/>
  <c r="Y55" i="104"/>
  <c r="Y75" i="104" s="1"/>
  <c r="AY54" i="104"/>
  <c r="AY74" i="104" s="1"/>
  <c r="AY63" i="104"/>
  <c r="AY55" i="104"/>
  <c r="AY75" i="104" s="1"/>
  <c r="AY56" i="104"/>
  <c r="AY76" i="104" s="1"/>
  <c r="AY57" i="104"/>
  <c r="AY77" i="104" s="1"/>
  <c r="AP57" i="104"/>
  <c r="AP77" i="104" s="1"/>
  <c r="AP54" i="104"/>
  <c r="AP74" i="104" s="1"/>
  <c r="AP63" i="104"/>
  <c r="AP56" i="104"/>
  <c r="AP76" i="104" s="1"/>
  <c r="AP55" i="104"/>
  <c r="AP75" i="104" s="1"/>
  <c r="AP58" i="104"/>
  <c r="AG55" i="104"/>
  <c r="AG75" i="104" s="1"/>
  <c r="AG63" i="104"/>
  <c r="AG56" i="104"/>
  <c r="AG76" i="104" s="1"/>
  <c r="AG54" i="104"/>
  <c r="AG74" i="104" s="1"/>
  <c r="AG57" i="104"/>
  <c r="AG77" i="104" s="1"/>
  <c r="AR55" i="104"/>
  <c r="AR75" i="104" s="1"/>
  <c r="AR63" i="104"/>
  <c r="AR56" i="104"/>
  <c r="AR76" i="104" s="1"/>
  <c r="AR57" i="104"/>
  <c r="AR77" i="104" s="1"/>
  <c r="AR54" i="104"/>
  <c r="AR74" i="104" s="1"/>
  <c r="AQ54" i="104"/>
  <c r="AQ74" i="104" s="1"/>
  <c r="AQ56" i="104"/>
  <c r="AQ76" i="104" s="1"/>
  <c r="AQ57" i="104"/>
  <c r="AQ77" i="104" s="1"/>
  <c r="AQ55" i="104"/>
  <c r="AQ75" i="104" s="1"/>
  <c r="AQ63" i="104"/>
  <c r="AQ58" i="104"/>
  <c r="Z58" i="104"/>
  <c r="BB55" i="104"/>
  <c r="BB75" i="104" s="1"/>
  <c r="BB54" i="104"/>
  <c r="BB74" i="104" s="1"/>
  <c r="BB63" i="104"/>
  <c r="BB56" i="104"/>
  <c r="BB76" i="104" s="1"/>
  <c r="BB57" i="104"/>
  <c r="BB77" i="104" s="1"/>
  <c r="BB58" i="104"/>
  <c r="W66" i="104"/>
  <c r="W80" i="104" s="1"/>
  <c r="W64" i="104"/>
  <c r="W78" i="104" s="1"/>
  <c r="W65" i="104"/>
  <c r="W79" i="104" s="1"/>
  <c r="BD58" i="104" l="1"/>
  <c r="AA58" i="104"/>
  <c r="S58" i="104"/>
  <c r="AH58" i="104"/>
  <c r="AV67" i="104"/>
  <c r="AE58" i="104"/>
  <c r="BJ58" i="104"/>
  <c r="AY58" i="104"/>
  <c r="AZ67" i="104"/>
  <c r="BK58" i="104"/>
  <c r="AU58" i="104"/>
  <c r="U58" i="104"/>
  <c r="AT58" i="104"/>
  <c r="AG58" i="104"/>
  <c r="AH66" i="104"/>
  <c r="AH80" i="104" s="1"/>
  <c r="AH64" i="104"/>
  <c r="AH78" i="104" s="1"/>
  <c r="AH65" i="104"/>
  <c r="AH79" i="104" s="1"/>
  <c r="AT66" i="104"/>
  <c r="AT80" i="104" s="1"/>
  <c r="AT65" i="104"/>
  <c r="AT79" i="104" s="1"/>
  <c r="AT64" i="104"/>
  <c r="AT78" i="104" s="1"/>
  <c r="AE64" i="104"/>
  <c r="AE78" i="104" s="1"/>
  <c r="AE65" i="104"/>
  <c r="AE79" i="104" s="1"/>
  <c r="AE66" i="104"/>
  <c r="AE80" i="104" s="1"/>
  <c r="AJ58" i="104"/>
  <c r="P65" i="104"/>
  <c r="P79" i="104" s="1"/>
  <c r="P66" i="104"/>
  <c r="P80" i="104" s="1"/>
  <c r="P64" i="104"/>
  <c r="P78" i="104" s="1"/>
  <c r="BB65" i="104"/>
  <c r="BB79" i="104" s="1"/>
  <c r="BB64" i="104"/>
  <c r="BB78" i="104" s="1"/>
  <c r="BB66" i="104"/>
  <c r="BB80" i="104" s="1"/>
  <c r="AQ65" i="104"/>
  <c r="AQ79" i="104" s="1"/>
  <c r="AQ64" i="104"/>
  <c r="AQ78" i="104" s="1"/>
  <c r="AQ66" i="104"/>
  <c r="AQ80" i="104" s="1"/>
  <c r="S66" i="104"/>
  <c r="S80" i="104" s="1"/>
  <c r="S65" i="104"/>
  <c r="S79" i="104" s="1"/>
  <c r="S64" i="104"/>
  <c r="S78" i="104" s="1"/>
  <c r="AF58" i="104"/>
  <c r="BC67" i="104"/>
  <c r="AR58" i="104"/>
  <c r="AR66" i="104"/>
  <c r="AR80" i="104" s="1"/>
  <c r="AR65" i="104"/>
  <c r="AR79" i="104" s="1"/>
  <c r="AR64" i="104"/>
  <c r="AR78" i="104" s="1"/>
  <c r="Y58" i="104"/>
  <c r="Y66" i="104"/>
  <c r="Y80" i="104" s="1"/>
  <c r="Y65" i="104"/>
  <c r="Y79" i="104" s="1"/>
  <c r="Y64" i="104"/>
  <c r="Y78" i="104" s="1"/>
  <c r="AF65" i="104"/>
  <c r="AF79" i="104" s="1"/>
  <c r="AF66" i="104"/>
  <c r="AF80" i="104" s="1"/>
  <c r="AF64" i="104"/>
  <c r="AF78" i="104" s="1"/>
  <c r="BK64" i="104"/>
  <c r="BK78" i="104" s="1"/>
  <c r="BK66" i="104"/>
  <c r="BK80" i="104" s="1"/>
  <c r="BK65" i="104"/>
  <c r="BK79" i="104" s="1"/>
  <c r="AJ65" i="104"/>
  <c r="AJ79" i="104" s="1"/>
  <c r="AJ66" i="104"/>
  <c r="AJ80" i="104" s="1"/>
  <c r="AJ64" i="104"/>
  <c r="AJ78" i="104" s="1"/>
  <c r="AL67" i="104"/>
  <c r="BA67" i="104"/>
  <c r="BJ65" i="104"/>
  <c r="BJ79" i="104" s="1"/>
  <c r="BJ66" i="104"/>
  <c r="BJ80" i="104" s="1"/>
  <c r="BJ64" i="104"/>
  <c r="BJ78" i="104" s="1"/>
  <c r="Q65" i="104"/>
  <c r="Q79" i="104" s="1"/>
  <c r="Q64" i="104"/>
  <c r="Q78" i="104" s="1"/>
  <c r="Q66" i="104"/>
  <c r="Q80" i="104" s="1"/>
  <c r="AN67" i="104"/>
  <c r="AS67" i="104"/>
  <c r="BE65" i="104"/>
  <c r="BE79" i="104" s="1"/>
  <c r="BE64" i="104"/>
  <c r="BE78" i="104" s="1"/>
  <c r="BE66" i="104"/>
  <c r="BE80" i="104" s="1"/>
  <c r="BG65" i="104"/>
  <c r="BG79" i="104" s="1"/>
  <c r="BG66" i="104"/>
  <c r="BG80" i="104" s="1"/>
  <c r="BG64" i="104"/>
  <c r="BG78" i="104" s="1"/>
  <c r="N58" i="104"/>
  <c r="Z67" i="104"/>
  <c r="AM67" i="104"/>
  <c r="AD58" i="104"/>
  <c r="AD66" i="104"/>
  <c r="AD80" i="104" s="1"/>
  <c r="AD64" i="104"/>
  <c r="AD78" i="104" s="1"/>
  <c r="AD65" i="104"/>
  <c r="AD79" i="104" s="1"/>
  <c r="AC66" i="104"/>
  <c r="AC80" i="104" s="1"/>
  <c r="AC64" i="104"/>
  <c r="AC78" i="104" s="1"/>
  <c r="AC65" i="104"/>
  <c r="AC79" i="104" s="1"/>
  <c r="AB64" i="104"/>
  <c r="AB78" i="104" s="1"/>
  <c r="AB66" i="104"/>
  <c r="AB80" i="104" s="1"/>
  <c r="AB65" i="104"/>
  <c r="AB79" i="104" s="1"/>
  <c r="X66" i="104"/>
  <c r="X80" i="104" s="1"/>
  <c r="X65" i="104"/>
  <c r="X79" i="104" s="1"/>
  <c r="X64" i="104"/>
  <c r="X78" i="104" s="1"/>
  <c r="AG65" i="104"/>
  <c r="AG79" i="104" s="1"/>
  <c r="AG64" i="104"/>
  <c r="AG78" i="104" s="1"/>
  <c r="AG66" i="104"/>
  <c r="AG80" i="104" s="1"/>
  <c r="AY66" i="104"/>
  <c r="AY80" i="104" s="1"/>
  <c r="AY65" i="104"/>
  <c r="AY79" i="104" s="1"/>
  <c r="AY64" i="104"/>
  <c r="AY78" i="104" s="1"/>
  <c r="R64" i="104"/>
  <c r="R78" i="104" s="1"/>
  <c r="R65" i="104"/>
  <c r="R79" i="104" s="1"/>
  <c r="R66" i="104"/>
  <c r="R80" i="104" s="1"/>
  <c r="AO65" i="104"/>
  <c r="AO79" i="104" s="1"/>
  <c r="AO66" i="104"/>
  <c r="AO80" i="104" s="1"/>
  <c r="AO64" i="104"/>
  <c r="AO78" i="104" s="1"/>
  <c r="AI67" i="104"/>
  <c r="AU64" i="104"/>
  <c r="AU78" i="104" s="1"/>
  <c r="AU66" i="104"/>
  <c r="AU80" i="104" s="1"/>
  <c r="AU65" i="104"/>
  <c r="AU79" i="104" s="1"/>
  <c r="AW65" i="104"/>
  <c r="AW79" i="104" s="1"/>
  <c r="AW64" i="104"/>
  <c r="AW78" i="104" s="1"/>
  <c r="AW66" i="104"/>
  <c r="AW80" i="104" s="1"/>
  <c r="BI65" i="104"/>
  <c r="BI79" i="104" s="1"/>
  <c r="BI64" i="104"/>
  <c r="BI78" i="104" s="1"/>
  <c r="BI66" i="104"/>
  <c r="BI80" i="104" s="1"/>
  <c r="O65" i="104"/>
  <c r="O79" i="104" s="1"/>
  <c r="O64" i="104"/>
  <c r="O78" i="104" s="1"/>
  <c r="O66" i="104"/>
  <c r="O80" i="104" s="1"/>
  <c r="W67" i="104"/>
  <c r="AP66" i="104"/>
  <c r="AP80" i="104" s="1"/>
  <c r="AP64" i="104"/>
  <c r="AP78" i="104" s="1"/>
  <c r="AP65" i="104"/>
  <c r="AP79" i="104" s="1"/>
  <c r="BD66" i="104"/>
  <c r="BD80" i="104" s="1"/>
  <c r="BD64" i="104"/>
  <c r="BD78" i="104" s="1"/>
  <c r="BD65" i="104"/>
  <c r="BD79" i="104" s="1"/>
  <c r="AK67" i="104"/>
  <c r="V67" i="104"/>
  <c r="T67" i="104"/>
  <c r="BH67" i="104"/>
  <c r="BE58" i="104"/>
  <c r="U66" i="104"/>
  <c r="U80" i="104" s="1"/>
  <c r="U64" i="104"/>
  <c r="U78" i="104" s="1"/>
  <c r="U65" i="104"/>
  <c r="U79" i="104" s="1"/>
  <c r="O58" i="104"/>
  <c r="AX67" i="104"/>
  <c r="AA64" i="104"/>
  <c r="AA78" i="104" s="1"/>
  <c r="AA65" i="104"/>
  <c r="AA79" i="104" s="1"/>
  <c r="AA66" i="104"/>
  <c r="AA80" i="104" s="1"/>
  <c r="N66" i="104"/>
  <c r="N80" i="104" s="1"/>
  <c r="N64" i="104"/>
  <c r="N78" i="104" s="1"/>
  <c r="N65" i="104"/>
  <c r="N79" i="104" s="1"/>
  <c r="U67" i="104" l="1"/>
  <c r="AR67" i="104"/>
  <c r="AE67" i="104"/>
  <c r="AT67" i="104"/>
  <c r="AH67" i="104"/>
  <c r="BD67" i="104"/>
  <c r="Q67" i="104"/>
  <c r="BJ67" i="104"/>
  <c r="N67" i="104"/>
  <c r="AA67" i="104"/>
  <c r="O67" i="104"/>
  <c r="BI67" i="104"/>
  <c r="AW67" i="104"/>
  <c r="AU67" i="104"/>
  <c r="AP67" i="104"/>
  <c r="AO67" i="104"/>
  <c r="R67" i="104"/>
  <c r="AY67" i="104"/>
  <c r="AG67" i="104"/>
  <c r="X67" i="104"/>
  <c r="AB67" i="104"/>
  <c r="AC67" i="104"/>
  <c r="AD67" i="104"/>
  <c r="BG67" i="104"/>
  <c r="BE67" i="104"/>
  <c r="AJ67" i="104"/>
  <c r="BK67" i="104"/>
  <c r="AF67" i="104"/>
  <c r="Y67" i="104"/>
  <c r="S67" i="104"/>
  <c r="AQ67" i="104"/>
  <c r="BB67" i="104"/>
  <c r="P67" i="104"/>
</calcChain>
</file>

<file path=xl/sharedStrings.xml><?xml version="1.0" encoding="utf-8"?>
<sst xmlns="http://schemas.openxmlformats.org/spreadsheetml/2006/main" count="1183" uniqueCount="537">
  <si>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</si>
  <si>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</si>
  <si>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</si>
  <si>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</si>
  <si>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</si>
  <si>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</si>
  <si>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</si>
  <si>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</si>
  <si>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</si>
  <si>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</si>
  <si>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</si>
  <si>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</si>
  <si>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</si>
  <si>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</si>
  <si>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</si>
  <si>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</si>
  <si>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Market calculations</t>
  </si>
  <si>
    <t>Operator demand</t>
  </si>
  <si>
    <t>Volume output to next module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</si>
  <si>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</si>
  <si>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</si>
  <si>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</si>
  <si>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</si>
  <si>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</si>
  <si>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</si>
  <si>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</si>
  <si>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</si>
  <si>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</si>
  <si>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</si>
  <si>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</si>
  <si>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</si>
  <si>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</si>
  <si>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</si>
  <si>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</si>
  <si>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</si>
  <si>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</si>
  <si>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</si>
  <si>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</si>
  <si>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</si>
  <si>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Market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</si>
  <si>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</si>
  <si>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</si>
  <si>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</si>
  <si>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</si>
  <si>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</si>
  <si>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</si>
  <si>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</si>
  <si>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</si>
  <si>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</si>
  <si>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</si>
  <si>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</si>
  <si>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</si>
  <si>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</si>
  <si>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</si>
  <si>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</si>
  <si>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Style Guidelines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</si>
  <si>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</si>
  <si>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</si>
  <si>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</si>
  <si>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</si>
  <si>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</si>
  <si>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</si>
  <si>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</si>
  <si>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</si>
  <si>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</si>
  <si>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</si>
  <si>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</si>
  <si>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</si>
  <si>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</si>
  <si>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</si>
  <si>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</si>
  <si>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</si>
  <si>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Version History</t>
  </si>
  <si>
    <t>A history of the versions of this workbook</t>
  </si>
  <si>
    <t>Email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</si>
  <si>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</si>
  <si>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</si>
  <si>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</si>
  <si>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</si>
  <si>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</si>
  <si>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Insert extra rows above here</t>
  </si>
  <si>
    <t>Derive subscriber and traffic forecasts to be inputted into the network and cost modules</t>
  </si>
  <si>
    <t>Scenario controls</t>
  </si>
  <si>
    <t>Geotypes</t>
  </si>
  <si>
    <t>Proportion of area, population and traffic in each geotype</t>
  </si>
  <si>
    <t>Output traffic and subscriber forecast for network module</t>
  </si>
  <si>
    <t>Lists</t>
  </si>
  <si>
    <t>Standard lists used in the model</t>
  </si>
  <si>
    <t>A guide to Analysys Mason styles used 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</si>
  <si>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</si>
  <si>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</si>
  <si>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</si>
  <si>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</si>
  <si>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</si>
  <si>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</si>
  <si>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</si>
  <si>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</si>
  <si>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</si>
  <si>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</si>
  <si>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Control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</si>
  <si>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</si>
  <si>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</si>
  <si>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</si>
  <si>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</si>
  <si>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</si>
  <si>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</si>
  <si>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</si>
  <si>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</si>
  <si>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</si>
  <si>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</si>
  <si>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</si>
  <si>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</si>
  <si>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</si>
  <si>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</si>
  <si>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</si>
  <si>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</si>
  <si>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</si>
  <si>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</si>
  <si>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</si>
  <si>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</si>
  <si>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</si>
  <si>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</si>
  <si>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</si>
  <si>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</si>
  <si>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</si>
  <si>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</si>
  <si>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</si>
  <si>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</si>
  <si>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</si>
  <si>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Includes PSTN, ISDN and VoIP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</si>
  <si>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</si>
  <si>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</si>
  <si>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</si>
  <si>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</si>
  <si>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</si>
  <si>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</si>
  <si>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</si>
  <si>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</si>
  <si>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</si>
  <si>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</si>
  <si>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</si>
  <si>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</si>
  <si>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</si>
  <si>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</si>
  <si>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</si>
  <si>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</si>
  <si>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</si>
  <si>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Habitantes por vivienda</t>
  </si>
  <si>
    <t>Fuente</t>
  </si>
  <si>
    <t>Notas</t>
  </si>
  <si>
    <t>Periodo</t>
  </si>
  <si>
    <t>Unidades</t>
  </si>
  <si>
    <t>Conexiones</t>
  </si>
  <si>
    <t>Fin de año</t>
  </si>
  <si>
    <t>COFETEL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</si>
  <si>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</si>
  <si>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</si>
  <si>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</si>
  <si>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</si>
  <si>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</si>
  <si>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</si>
  <si>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</si>
  <si>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</si>
  <si>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Microondas</t>
  </si>
  <si>
    <t>Conexiones residenciales fijas</t>
  </si>
  <si>
    <t>Conexiones de Internet (banda ancha)</t>
  </si>
  <si>
    <t>Datos originales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</si>
  <si>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</si>
  <si>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</si>
  <si>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</si>
  <si>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</si>
  <si>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</si>
  <si>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</si>
  <si>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</si>
  <si>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</si>
  <si>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</si>
  <si>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</si>
  <si>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</si>
  <si>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</si>
  <si>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</si>
  <si>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</si>
  <si>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</si>
  <si>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</si>
  <si>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</si>
  <si>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</si>
  <si>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</si>
  <si>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</si>
  <si>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</si>
  <si>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</si>
  <si>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</si>
  <si>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</si>
  <si>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</si>
  <si>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</si>
  <si>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</si>
  <si>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</si>
  <si>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</si>
  <si>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</si>
  <si>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</si>
  <si>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Tráfico saliente</t>
  </si>
  <si>
    <t>Tráfico entrante</t>
  </si>
  <si>
    <t>mensajes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</si>
  <si>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</si>
  <si>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</si>
  <si>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</si>
  <si>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</si>
  <si>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</si>
  <si>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</si>
  <si>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</si>
  <si>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</si>
  <si>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</si>
  <si>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</si>
  <si>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</si>
  <si>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</si>
  <si>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</si>
  <si>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</si>
  <si>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</si>
  <si>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</si>
  <si>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</si>
  <si>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</si>
  <si>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</si>
  <si>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</si>
  <si>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</si>
  <si>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</si>
  <si>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</si>
  <si>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</si>
  <si>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</si>
  <si>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</si>
  <si>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</si>
  <si>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</si>
  <si>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</si>
  <si>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</si>
  <si>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</si>
  <si>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</si>
  <si>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</si>
  <si>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</si>
  <si>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</si>
  <si>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</si>
  <si>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</si>
  <si>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</si>
  <si>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</si>
  <si>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</si>
  <si>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</si>
  <si>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</si>
  <si>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</si>
  <si>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</si>
  <si>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</si>
  <si>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</si>
  <si>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</si>
  <si>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</si>
  <si>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</si>
  <si>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</si>
  <si>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</si>
  <si>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</si>
  <si>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</si>
  <si>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</si>
  <si>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</si>
  <si>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</si>
  <si>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</si>
  <si>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</si>
  <si>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</si>
  <si>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</si>
  <si>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</si>
  <si>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</si>
  <si>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</si>
  <si>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</si>
  <si>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</si>
  <si>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</si>
  <si>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</si>
  <si>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</si>
  <si>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</si>
  <si>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</si>
  <si>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</si>
  <si>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</si>
  <si>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</si>
  <si>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</si>
  <si>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</si>
  <si>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</si>
  <si>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</si>
  <si>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</si>
  <si>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</si>
  <si>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</si>
  <si>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</si>
  <si>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</si>
  <si>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</si>
  <si>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</si>
  <si>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</si>
  <si>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</si>
  <si>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</si>
  <si>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</si>
  <si>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</si>
  <si>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</si>
  <si>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</si>
  <si>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</si>
  <si>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</si>
  <si>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</si>
  <si>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</si>
  <si>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</si>
  <si>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</si>
  <si>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</si>
  <si>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</si>
  <si>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</si>
  <si>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</si>
  <si>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</si>
  <si>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</si>
  <si>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</si>
  <si>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</si>
  <si>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</si>
  <si>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</si>
  <si>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</si>
  <si>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</si>
  <si>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</si>
  <si>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</si>
  <si>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</si>
  <si>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</si>
  <si>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</si>
  <si>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</si>
  <si>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</si>
  <si>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</si>
  <si>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</si>
  <si>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</si>
  <si>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</si>
  <si>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</si>
  <si>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</si>
  <si>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</si>
  <si>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</si>
  <si>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</si>
  <si>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</si>
  <si>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</si>
  <si>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</si>
  <si>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</si>
  <si>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</si>
  <si>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</si>
  <si>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</si>
  <si>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</si>
  <si>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</si>
  <si>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</si>
  <si>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</si>
  <si>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</si>
  <si>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</si>
  <si>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</si>
  <si>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</si>
  <si>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</si>
  <si>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</si>
  <si>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</si>
  <si>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</si>
  <si>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</si>
  <si>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</si>
  <si>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</si>
  <si>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</si>
  <si>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</si>
  <si>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</si>
  <si>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</si>
  <si>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</si>
  <si>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</si>
  <si>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</si>
  <si>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</si>
  <si>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</si>
  <si>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</si>
  <si>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</si>
  <si>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Fijos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</si>
  <si>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</si>
  <si>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</si>
  <si>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</si>
  <si>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</si>
  <si>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</si>
  <si>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</si>
  <si>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</si>
  <si>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</si>
  <si>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</si>
  <si>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</si>
  <si>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</si>
  <si>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</si>
  <si>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</si>
  <si>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</si>
  <si>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</si>
  <si>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</si>
  <si>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</si>
  <si>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</si>
  <si>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</si>
  <si>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</si>
  <si>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</si>
  <si>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</si>
  <si>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Modelo de demanda de Mercado para COFETEL</t>
  </si>
  <si>
    <t>Llamadas en tránsito Local</t>
  </si>
  <si>
    <t>Promedio</t>
  </si>
  <si>
    <t>Proporción de usuarios que utilizan datos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</si>
  <si>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</si>
  <si>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</si>
  <si>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</si>
  <si>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</si>
  <si>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</si>
  <si>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</si>
  <si>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</si>
  <si>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</si>
  <si>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</si>
  <si>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</si>
  <si>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</si>
  <si>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</si>
  <si>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</si>
  <si>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</si>
  <si>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</si>
  <si>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</si>
  <si>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</si>
  <si>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</si>
  <si>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</si>
  <si>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</si>
  <si>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</si>
  <si>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</si>
  <si>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</si>
  <si>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</si>
  <si>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</si>
  <si>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</si>
  <si>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</si>
  <si>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</si>
  <si>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</si>
  <si>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</si>
  <si>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</si>
  <si>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</si>
  <si>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</si>
  <si>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</si>
  <si>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Supuesto Analysys Mason</t>
  </si>
  <si>
    <t>Proporción de HSPA downlink y uplink</t>
  </si>
  <si>
    <t>Anual</t>
  </si>
  <si>
    <t>Operador modelado como porcentaje del mercado total</t>
  </si>
  <si>
    <t>Uno de los competidores como porcentaje del mercado total</t>
  </si>
  <si>
    <t>COFETEL: incluye todo el transito off net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</si>
  <si>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</si>
  <si>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</si>
  <si>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</si>
  <si>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</si>
  <si>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</si>
  <si>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Supuesto Analysys Mason, se asume 1/20 de 1Mbps en 2010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</si>
  <si>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</si>
  <si>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</si>
  <si>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</si>
  <si>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</si>
  <si>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</si>
  <si>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</si>
  <si>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</si>
  <si>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</si>
  <si>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</si>
  <si>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</si>
  <si>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</si>
  <si>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</si>
  <si>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</si>
  <si>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</si>
  <si>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</si>
  <si>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</si>
  <si>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</si>
  <si>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</si>
  <si>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</si>
  <si>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</si>
  <si>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</si>
  <si>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</si>
  <si>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</si>
  <si>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</si>
  <si>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</si>
  <si>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</si>
  <si>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</si>
  <si>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</si>
  <si>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</si>
  <si>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</si>
  <si>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</si>
  <si>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</si>
  <si>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</si>
  <si>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</si>
  <si>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</si>
  <si>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</si>
  <si>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</si>
  <si>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</si>
  <si>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</si>
  <si>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</si>
  <si>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</si>
  <si>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</si>
  <si>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</si>
  <si>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</si>
  <si>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</si>
  <si>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</si>
  <si>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</si>
  <si>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</si>
  <si>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</si>
  <si>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</si>
  <si>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</si>
  <si>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</si>
  <si>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</si>
  <si>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</si>
  <si>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</si>
  <si>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</si>
  <si>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</si>
  <si>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</si>
  <si>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</si>
  <si>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</si>
  <si>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</si>
  <si>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</si>
  <si>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</si>
  <si>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</si>
  <si>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</si>
  <si>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</si>
  <si>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</si>
  <si>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</si>
  <si>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</si>
  <si>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</si>
  <si>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</si>
  <si>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</si>
  <si>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</si>
  <si>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</si>
  <si>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</si>
  <si>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COFECO</t>
  </si>
  <si>
    <t>circuitos E1</t>
  </si>
  <si>
    <t>Número de enlaces (basado en las empresas)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</si>
  <si>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</si>
  <si>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</si>
  <si>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</si>
  <si>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</si>
  <si>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</si>
  <si>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</si>
  <si>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</si>
  <si>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</si>
  <si>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</si>
  <si>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</si>
  <si>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</si>
  <si>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Final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</si>
  <si>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</si>
  <si>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</si>
  <si>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</si>
  <si>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</si>
  <si>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</si>
  <si>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</si>
  <si>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cuota_hipotetico_movil</t>
  </si>
  <si>
    <t>Market.Retail.Services.Volumes.Fijo</t>
  </si>
  <si>
    <t>Market.Retail.Services.Volumes.Movil</t>
  </si>
  <si>
    <t>Market.Subscribers.Fijo</t>
  </si>
  <si>
    <t>calculo para particion rural-urbana y de trafico por ASL</t>
  </si>
  <si>
    <t>Proporción de tráfico urbano</t>
  </si>
  <si>
    <t>Operator.Retail.Services.Proporcion.Urbano</t>
  </si>
  <si>
    <t>Market.Retail.Services.Proporcion.Urbano</t>
  </si>
  <si>
    <t>Versión pública: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</si>
</sst>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</numFmts>
  <fonts count="84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color rgb="FFC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/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6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6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6" fillId="0" borderId="0"/>
    <xf numFmtId="0" fontId="22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4" fillId="0" borderId="0"/>
    <xf numFmtId="188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38" fontId="28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4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16" fillId="0" borderId="0" applyFont="0" applyFill="0" applyBorder="0" applyAlignment="0" applyProtection="0"/>
    <xf numFmtId="0" fontId="16" fillId="8" borderId="0"/>
    <xf numFmtId="0" fontId="16" fillId="8" borderId="0"/>
    <xf numFmtId="0" fontId="16" fillId="8" borderId="0"/>
    <xf numFmtId="0" fontId="30" fillId="10" borderId="0">
      <alignment vertical="center" wrapText="1"/>
    </xf>
    <xf numFmtId="0" fontId="30" fillId="10" borderId="0">
      <alignment vertical="center" wrapText="1"/>
    </xf>
    <xf numFmtId="0" fontId="30" fillId="10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2" fillId="10" borderId="0">
      <alignment vertical="center" wrapText="1"/>
    </xf>
    <xf numFmtId="0" fontId="32" fillId="10" borderId="0">
      <alignment vertical="center" wrapText="1"/>
    </xf>
    <xf numFmtId="0" fontId="32" fillId="10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0" borderId="0">
      <alignment vertical="center" wrapText="1"/>
    </xf>
    <xf numFmtId="0" fontId="34" fillId="10" borderId="0">
      <alignment vertical="center" wrapText="1"/>
    </xf>
    <xf numFmtId="0" fontId="34" fillId="10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10" borderId="0">
      <alignment vertical="center" wrapText="1"/>
    </xf>
    <xf numFmtId="0" fontId="36" fillId="10" borderId="0">
      <alignment vertical="center" wrapText="1"/>
    </xf>
    <xf numFmtId="0" fontId="36" fillId="10" borderId="0">
      <alignment vertical="center" wrapText="1"/>
    </xf>
    <xf numFmtId="0" fontId="35" fillId="8" borderId="0"/>
    <xf numFmtId="0" fontId="35" fillId="8" borderId="0"/>
    <xf numFmtId="0" fontId="37" fillId="8" borderId="0"/>
    <xf numFmtId="0" fontId="37" fillId="8" borderId="0"/>
    <xf numFmtId="0" fontId="37" fillId="8" borderId="0"/>
    <xf numFmtId="0" fontId="38" fillId="10" borderId="0">
      <alignment vertical="center" wrapText="1"/>
    </xf>
    <xf numFmtId="0" fontId="38" fillId="10" borderId="0">
      <alignment vertical="center" wrapText="1"/>
    </xf>
    <xf numFmtId="0" fontId="38" fillId="10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0" borderId="0">
      <alignment vertical="center" wrapText="1"/>
    </xf>
    <xf numFmtId="0" fontId="39" fillId="10" borderId="0">
      <alignment vertical="center" wrapText="1"/>
    </xf>
    <xf numFmtId="0" fontId="39" fillId="10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0" borderId="0">
      <alignment vertical="center" wrapText="1"/>
    </xf>
    <xf numFmtId="0" fontId="40" fillId="10" borderId="0">
      <alignment vertical="center" wrapText="1"/>
    </xf>
    <xf numFmtId="0" fontId="40" fillId="10" borderId="0">
      <alignment vertical="center" wrapText="1"/>
    </xf>
    <xf numFmtId="0" fontId="9" fillId="8" borderId="0"/>
    <xf numFmtId="0" fontId="9" fillId="8" borderId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196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16" fillId="0" borderId="0" applyFont="0" applyFill="0" applyBorder="0" applyAlignment="0" applyProtection="0"/>
    <xf numFmtId="204" fontId="16" fillId="12" borderId="16"/>
    <xf numFmtId="204" fontId="16" fillId="12" borderId="16"/>
    <xf numFmtId="204" fontId="16" fillId="12" borderId="16"/>
    <xf numFmtId="205" fontId="41" fillId="12" borderId="16"/>
    <xf numFmtId="204" fontId="16" fillId="12" borderId="16"/>
    <xf numFmtId="205" fontId="41" fillId="12" borderId="16"/>
    <xf numFmtId="204" fontId="16" fillId="12" borderId="16"/>
    <xf numFmtId="205" fontId="41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5" fontId="41" fillId="12" borderId="16"/>
    <xf numFmtId="205" fontId="41" fillId="12" borderId="16"/>
    <xf numFmtId="204" fontId="16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6" fontId="16" fillId="12" borderId="16"/>
    <xf numFmtId="204" fontId="16" fillId="12" borderId="16"/>
    <xf numFmtId="205" fontId="41" fillId="12" borderId="16"/>
    <xf numFmtId="204" fontId="16" fillId="12" borderId="16"/>
    <xf numFmtId="205" fontId="41" fillId="12" borderId="16"/>
    <xf numFmtId="207" fontId="16" fillId="12" borderId="16"/>
    <xf numFmtId="208" fontId="30" fillId="0" borderId="16">
      <alignment vertical="center" wrapText="1"/>
    </xf>
    <xf numFmtId="208" fontId="30" fillId="0" borderId="16">
      <alignment vertical="center" wrapText="1"/>
    </xf>
    <xf numFmtId="208" fontId="30" fillId="0" borderId="16">
      <alignment vertical="center" wrapText="1"/>
    </xf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5" fontId="41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6" fontId="16" fillId="12" borderId="16"/>
    <xf numFmtId="204" fontId="16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4" fontId="16" fillId="12" borderId="16"/>
    <xf numFmtId="204" fontId="16" fillId="12" borderId="16"/>
    <xf numFmtId="206" fontId="16" fillId="12" borderId="16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198" fontId="16" fillId="0" borderId="0" applyFont="0" applyFill="0" applyBorder="0" applyAlignment="0" applyProtection="0"/>
    <xf numFmtId="0" fontId="33" fillId="12" borderId="0"/>
    <xf numFmtId="0" fontId="33" fillId="12" borderId="0"/>
    <xf numFmtId="0" fontId="33" fillId="12" borderId="0"/>
    <xf numFmtId="0" fontId="42" fillId="0" borderId="0">
      <alignment vertical="center" wrapText="1"/>
    </xf>
    <xf numFmtId="0" fontId="42" fillId="0" borderId="0">
      <alignment vertical="center" wrapText="1"/>
    </xf>
    <xf numFmtId="0" fontId="42" fillId="0" borderId="0">
      <alignment vertical="center" wrapText="1"/>
    </xf>
    <xf numFmtId="0" fontId="33" fillId="12" borderId="0"/>
    <xf numFmtId="0" fontId="33" fillId="12" borderId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0" fontId="43" fillId="0" borderId="0" applyNumberFormat="0" applyFill="0" applyBorder="0" applyAlignment="0" applyProtection="0"/>
    <xf numFmtId="0" fontId="16" fillId="13" borderId="0" applyNumberFormat="0" applyFont="0" applyAlignment="0" applyProtection="0"/>
    <xf numFmtId="211" fontId="29" fillId="14" borderId="0" applyFont="0" applyAlignment="0" applyProtection="0"/>
    <xf numFmtId="0" fontId="16" fillId="13" borderId="0" applyNumberFormat="0" applyFont="0" applyAlignment="0" applyProtection="0"/>
    <xf numFmtId="211" fontId="29" fillId="14" borderId="0" applyFont="0" applyAlignment="0" applyProtection="0"/>
    <xf numFmtId="211" fontId="29" fillId="14" borderId="0" applyFont="0" applyAlignment="0" applyProtection="0"/>
    <xf numFmtId="0" fontId="16" fillId="14" borderId="0" applyFont="0" applyAlignment="0" applyProtection="0"/>
    <xf numFmtId="211" fontId="29" fillId="14" borderId="0" applyFont="0" applyAlignment="0" applyProtection="0"/>
    <xf numFmtId="211" fontId="29" fillId="14" borderId="0" applyFont="0" applyAlignment="0" applyProtection="0"/>
    <xf numFmtId="0" fontId="16" fillId="14" borderId="0" applyFont="0" applyAlignment="0" applyProtection="0"/>
    <xf numFmtId="0" fontId="16" fillId="13" borderId="0" applyNumberFormat="0" applyFont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00" fontId="16" fillId="0" borderId="0" applyFont="0" applyFill="0" applyBorder="0" applyAlignment="0" applyProtection="0"/>
    <xf numFmtId="215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02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8" borderId="0"/>
    <xf numFmtId="0" fontId="16" fillId="8" borderId="0"/>
    <xf numFmtId="0" fontId="16" fillId="8" borderId="0"/>
    <xf numFmtId="0" fontId="30" fillId="15" borderId="0">
      <alignment vertical="center" wrapText="1"/>
    </xf>
    <xf numFmtId="0" fontId="30" fillId="15" borderId="0">
      <alignment vertical="center" wrapText="1"/>
    </xf>
    <xf numFmtId="0" fontId="30" fillId="15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0" fillId="15" borderId="0">
      <alignment vertical="center" wrapText="1"/>
    </xf>
    <xf numFmtId="0" fontId="30" fillId="15" borderId="0">
      <alignment vertical="center" wrapText="1"/>
    </xf>
    <xf numFmtId="0" fontId="30" fillId="15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5" borderId="0">
      <alignment vertical="center" wrapText="1"/>
    </xf>
    <xf numFmtId="0" fontId="34" fillId="15" borderId="0">
      <alignment vertical="center" wrapText="1"/>
    </xf>
    <xf numFmtId="0" fontId="34" fillId="15" borderId="0">
      <alignment vertical="center" wrapText="1"/>
    </xf>
    <xf numFmtId="0" fontId="33" fillId="8" borderId="0"/>
    <xf numFmtId="0" fontId="33" fillId="8" borderId="0"/>
    <xf numFmtId="0" fontId="16" fillId="8" borderId="0"/>
    <xf numFmtId="0" fontId="16" fillId="8" borderId="0"/>
    <xf numFmtId="0" fontId="16" fillId="8" borderId="0"/>
    <xf numFmtId="0" fontId="30" fillId="15" borderId="0">
      <alignment vertical="center" wrapText="1"/>
    </xf>
    <xf numFmtId="0" fontId="30" fillId="15" borderId="0">
      <alignment vertical="center" wrapText="1"/>
    </xf>
    <xf numFmtId="0" fontId="30" fillId="15" borderId="0">
      <alignment vertical="center" wrapText="1"/>
    </xf>
    <xf numFmtId="0" fontId="16" fillId="8" borderId="0"/>
    <xf numFmtId="0" fontId="16" fillId="8" borderId="0"/>
    <xf numFmtId="0" fontId="37" fillId="8" borderId="0"/>
    <xf numFmtId="0" fontId="37" fillId="8" borderId="0"/>
    <xf numFmtId="0" fontId="37" fillId="8" borderId="0"/>
    <xf numFmtId="0" fontId="38" fillId="15" borderId="0">
      <alignment vertical="center" wrapText="1"/>
    </xf>
    <xf numFmtId="0" fontId="38" fillId="15" borderId="0">
      <alignment vertical="center" wrapText="1"/>
    </xf>
    <xf numFmtId="0" fontId="38" fillId="15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5" borderId="0">
      <alignment vertical="center" wrapText="1"/>
    </xf>
    <xf numFmtId="0" fontId="39" fillId="15" borderId="0">
      <alignment vertical="center" wrapText="1"/>
    </xf>
    <xf numFmtId="0" fontId="39" fillId="15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5" borderId="0">
      <alignment vertical="center" wrapText="1"/>
    </xf>
    <xf numFmtId="0" fontId="40" fillId="15" borderId="0">
      <alignment vertical="center" wrapText="1"/>
    </xf>
    <xf numFmtId="0" fontId="40" fillId="15" borderId="0">
      <alignment vertical="center" wrapText="1"/>
    </xf>
    <xf numFmtId="0" fontId="9" fillId="8" borderId="0"/>
    <xf numFmtId="0" fontId="9" fillId="8" borderId="0"/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0" fontId="45" fillId="0" borderId="17" applyNumberFormat="0" applyFill="0" applyAlignment="0" applyProtection="0"/>
    <xf numFmtId="211" fontId="45" fillId="0" borderId="17" applyFill="0" applyAlignment="0" applyProtection="0"/>
    <xf numFmtId="0" fontId="45" fillId="0" borderId="17" applyNumberFormat="0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Protection="0">
      <alignment horizontal="center"/>
    </xf>
    <xf numFmtId="211" fontId="46" fillId="0" borderId="18" applyFill="0" applyProtection="0">
      <alignment horizontal="center"/>
    </xf>
    <xf numFmtId="0" fontId="46" fillId="0" borderId="18" applyNumberFormat="0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0" fontId="46" fillId="0" borderId="18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0" fontId="49" fillId="0" borderId="0"/>
    <xf numFmtId="0" fontId="25" fillId="0" borderId="0" applyNumberFormat="0" applyFill="0" applyBorder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50" fillId="0" borderId="0"/>
    <xf numFmtId="217" fontId="51" fillId="0" borderId="19">
      <alignment horizontal="centerContinuous"/>
    </xf>
    <xf numFmtId="217" fontId="51" fillId="0" borderId="19">
      <alignment horizontal="center"/>
    </xf>
    <xf numFmtId="218" fontId="52" fillId="0" borderId="0">
      <alignment horizontal="left"/>
    </xf>
    <xf numFmtId="219" fontId="53" fillId="0" borderId="0">
      <alignment horizontal="left"/>
    </xf>
    <xf numFmtId="0" fontId="49" fillId="0" borderId="0">
      <protection locked="0"/>
    </xf>
    <xf numFmtId="0" fontId="54" fillId="0" borderId="0">
      <alignment horizontal="center" wrapText="1"/>
      <protection locked="0"/>
    </xf>
    <xf numFmtId="220" fontId="16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16" fillId="0" borderId="0"/>
    <xf numFmtId="0" fontId="55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2" fontId="16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4" fontId="16" fillId="0" borderId="15" applyFill="0" applyBorder="0"/>
    <xf numFmtId="22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25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29" fillId="0" borderId="0" applyFont="0" applyFill="0" applyAlignment="0" applyProtection="0"/>
    <xf numFmtId="3" fontId="29" fillId="0" borderId="0" applyFont="0" applyFill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8" fillId="0" borderId="0" applyNumberFormat="0" applyFill="0" applyBorder="0" applyProtection="0">
      <alignment horizontal="right"/>
    </xf>
    <xf numFmtId="0" fontId="3" fillId="0" borderId="20" applyNumberFormat="0" applyAlignment="0" applyProtection="0">
      <alignment horizontal="left" vertical="center"/>
    </xf>
    <xf numFmtId="0" fontId="3" fillId="0" borderId="21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0" fontId="9" fillId="12" borderId="22" applyNumberFormat="0" applyBorder="0" applyAlignment="0" applyProtection="0"/>
    <xf numFmtId="10" fontId="9" fillId="12" borderId="22" applyNumberFormat="0" applyBorder="0" applyAlignment="0" applyProtection="0"/>
    <xf numFmtId="10" fontId="9" fillId="12" borderId="22" applyNumberFormat="0" applyBorder="0" applyAlignment="0" applyProtection="0"/>
    <xf numFmtId="10" fontId="9" fillId="12" borderId="22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3" fontId="60" fillId="16" borderId="0"/>
    <xf numFmtId="228" fontId="61" fillId="0" borderId="0"/>
    <xf numFmtId="193" fontId="16" fillId="17" borderId="0"/>
    <xf numFmtId="0" fontId="16" fillId="18" borderId="0" applyNumberFormat="0" applyFont="0" applyBorder="0" applyAlignment="0"/>
    <xf numFmtId="229" fontId="16" fillId="19" borderId="23" applyNumberFormat="0" applyFont="0" applyBorder="0" applyAlignment="0"/>
    <xf numFmtId="211" fontId="29" fillId="20" borderId="0" applyFont="0" applyAlignment="0"/>
    <xf numFmtId="40" fontId="28" fillId="0" borderId="0" applyFont="0" applyFill="0" applyBorder="0" applyAlignment="0" applyProtection="0"/>
    <xf numFmtId="0" fontId="16" fillId="0" borderId="14"/>
    <xf numFmtId="230" fontId="16" fillId="0" borderId="24" applyBorder="0" applyAlignment="0" applyProtection="0">
      <alignment horizontal="center"/>
    </xf>
    <xf numFmtId="223" fontId="62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4" fillId="0" borderId="0"/>
    <xf numFmtId="3" fontId="4" fillId="0" borderId="0" applyBorder="0"/>
    <xf numFmtId="0" fontId="16" fillId="0" borderId="0" applyNumberFormat="0" applyFill="0" applyBorder="0" applyAlignment="0" applyProtection="0"/>
    <xf numFmtId="14" fontId="54" fillId="0" borderId="0">
      <alignment horizontal="center" wrapText="1"/>
      <protection locked="0"/>
    </xf>
    <xf numFmtId="18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16" fillId="0" borderId="14">
      <alignment horizontal="center"/>
    </xf>
    <xf numFmtId="3" fontId="28" fillId="0" borderId="0" applyFont="0" applyFill="0" applyBorder="0" applyAlignment="0" applyProtection="0"/>
    <xf numFmtId="0" fontId="28" fillId="21" borderId="0" applyNumberFormat="0" applyFont="0" applyBorder="0" applyAlignment="0" applyProtection="0"/>
    <xf numFmtId="231" fontId="16" fillId="0" borderId="0" applyFont="0" applyFill="0" applyBorder="0" applyAlignment="0" applyProtection="0"/>
    <xf numFmtId="49" fontId="4" fillId="0" borderId="0">
      <alignment horizontal="right"/>
    </xf>
    <xf numFmtId="4" fontId="65" fillId="13" borderId="25" applyNumberFormat="0" applyProtection="0">
      <alignment vertical="center"/>
    </xf>
    <xf numFmtId="4" fontId="66" fillId="22" borderId="25" applyNumberFormat="0" applyProtection="0">
      <alignment vertical="center"/>
    </xf>
    <xf numFmtId="4" fontId="65" fillId="22" borderId="25" applyNumberFormat="0" applyProtection="0">
      <alignment horizontal="left" vertical="center" indent="1"/>
    </xf>
    <xf numFmtId="0" fontId="65" fillId="22" borderId="25" applyNumberFormat="0" applyProtection="0">
      <alignment horizontal="left" vertical="top" indent="1"/>
    </xf>
    <xf numFmtId="4" fontId="65" fillId="23" borderId="0" applyNumberFormat="0" applyProtection="0">
      <alignment horizontal="left" vertical="center" indent="1"/>
    </xf>
    <xf numFmtId="4" fontId="67" fillId="24" borderId="25" applyNumberFormat="0" applyProtection="0">
      <alignment horizontal="right" vertical="center"/>
    </xf>
    <xf numFmtId="4" fontId="67" fillId="25" borderId="25" applyNumberFormat="0" applyProtection="0">
      <alignment horizontal="right" vertical="center"/>
    </xf>
    <xf numFmtId="4" fontId="67" fillId="26" borderId="25" applyNumberFormat="0" applyProtection="0">
      <alignment horizontal="right" vertical="center"/>
    </xf>
    <xf numFmtId="4" fontId="67" fillId="27" borderId="25" applyNumberFormat="0" applyProtection="0">
      <alignment horizontal="right" vertical="center"/>
    </xf>
    <xf numFmtId="4" fontId="67" fillId="28" borderId="25" applyNumberFormat="0" applyProtection="0">
      <alignment horizontal="right" vertical="center"/>
    </xf>
    <xf numFmtId="4" fontId="67" fillId="29" borderId="25" applyNumberFormat="0" applyProtection="0">
      <alignment horizontal="right" vertical="center"/>
    </xf>
    <xf numFmtId="4" fontId="67" fillId="30" borderId="25" applyNumberFormat="0" applyProtection="0">
      <alignment horizontal="right" vertical="center"/>
    </xf>
    <xf numFmtId="4" fontId="67" fillId="31" borderId="25" applyNumberFormat="0" applyProtection="0">
      <alignment horizontal="right" vertical="center"/>
    </xf>
    <xf numFmtId="4" fontId="67" fillId="32" borderId="25" applyNumberFormat="0" applyProtection="0">
      <alignment horizontal="right" vertical="center"/>
    </xf>
    <xf numFmtId="4" fontId="65" fillId="33" borderId="26" applyNumberFormat="0" applyProtection="0">
      <alignment horizontal="left" vertical="center" indent="1"/>
    </xf>
    <xf numFmtId="4" fontId="67" fillId="34" borderId="0" applyNumberFormat="0" applyProtection="0">
      <alignment horizontal="left" vertical="center" indent="1"/>
    </xf>
    <xf numFmtId="4" fontId="68" fillId="35" borderId="0" applyNumberFormat="0" applyProtection="0">
      <alignment horizontal="left" vertical="center" indent="1"/>
    </xf>
    <xf numFmtId="4" fontId="67" fillId="36" borderId="25" applyNumberFormat="0" applyProtection="0">
      <alignment horizontal="right" vertical="center"/>
    </xf>
    <xf numFmtId="4" fontId="67" fillId="34" borderId="0" applyNumberFormat="0" applyProtection="0">
      <alignment horizontal="left" vertical="center" indent="1"/>
    </xf>
    <xf numFmtId="4" fontId="67" fillId="23" borderId="0" applyNumberFormat="0" applyProtection="0">
      <alignment horizontal="left" vertical="center" indent="1"/>
    </xf>
    <xf numFmtId="0" fontId="16" fillId="35" borderId="25" applyNumberFormat="0" applyProtection="0">
      <alignment horizontal="left" vertical="center" indent="1"/>
    </xf>
    <xf numFmtId="0" fontId="16" fillId="35" borderId="25" applyNumberFormat="0" applyProtection="0">
      <alignment horizontal="left" vertical="top" indent="1"/>
    </xf>
    <xf numFmtId="0" fontId="16" fillId="23" borderId="25" applyNumberFormat="0" applyProtection="0">
      <alignment horizontal="left" vertical="center" indent="1"/>
    </xf>
    <xf numFmtId="0" fontId="16" fillId="23" borderId="25" applyNumberFormat="0" applyProtection="0">
      <alignment horizontal="left" vertical="top" indent="1"/>
    </xf>
    <xf numFmtId="0" fontId="16" fillId="10" borderId="25" applyNumberFormat="0" applyProtection="0">
      <alignment horizontal="left" vertical="center" indent="1"/>
    </xf>
    <xf numFmtId="0" fontId="16" fillId="10" borderId="25" applyNumberFormat="0" applyProtection="0">
      <alignment horizontal="left" vertical="top" indent="1"/>
    </xf>
    <xf numFmtId="0" fontId="16" fillId="2" borderId="25" applyNumberFormat="0" applyProtection="0">
      <alignment horizontal="left" vertical="center" indent="1"/>
    </xf>
    <xf numFmtId="0" fontId="16" fillId="2" borderId="25" applyNumberFormat="0" applyProtection="0">
      <alignment horizontal="left" vertical="top" indent="1"/>
    </xf>
    <xf numFmtId="4" fontId="67" fillId="12" borderId="25" applyNumberFormat="0" applyProtection="0">
      <alignment vertical="center"/>
    </xf>
    <xf numFmtId="4" fontId="69" fillId="12" borderId="25" applyNumberFormat="0" applyProtection="0">
      <alignment vertical="center"/>
    </xf>
    <xf numFmtId="4" fontId="67" fillId="12" borderId="25" applyNumberFormat="0" applyProtection="0">
      <alignment horizontal="left" vertical="center" indent="1"/>
    </xf>
    <xf numFmtId="0" fontId="67" fillId="12" borderId="25" applyNumberFormat="0" applyProtection="0">
      <alignment horizontal="left" vertical="top" indent="1"/>
    </xf>
    <xf numFmtId="4" fontId="67" fillId="34" borderId="25" applyNumberFormat="0" applyProtection="0">
      <alignment horizontal="right" vertical="center"/>
    </xf>
    <xf numFmtId="4" fontId="69" fillId="34" borderId="25" applyNumberFormat="0" applyProtection="0">
      <alignment horizontal="right" vertical="center"/>
    </xf>
    <xf numFmtId="4" fontId="67" fillId="36" borderId="25" applyNumberFormat="0" applyProtection="0">
      <alignment horizontal="left" vertical="center" indent="1"/>
    </xf>
    <xf numFmtId="0" fontId="67" fillId="23" borderId="25" applyNumberFormat="0" applyProtection="0">
      <alignment horizontal="left" vertical="top" indent="1"/>
    </xf>
    <xf numFmtId="4" fontId="70" fillId="16" borderId="0" applyNumberFormat="0" applyProtection="0">
      <alignment horizontal="left" vertical="center" indent="1"/>
    </xf>
    <xf numFmtId="4" fontId="71" fillId="34" borderId="25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9" fontId="72" fillId="37" borderId="27"/>
    <xf numFmtId="49" fontId="72" fillId="37" borderId="0"/>
    <xf numFmtId="0" fontId="73" fillId="11" borderId="27">
      <protection locked="0"/>
    </xf>
    <xf numFmtId="0" fontId="73" fillId="37" borderId="0"/>
    <xf numFmtId="3" fontId="9" fillId="0" borderId="0"/>
    <xf numFmtId="0" fontId="49" fillId="0" borderId="0" applyFill="0"/>
    <xf numFmtId="4" fontId="74" fillId="0" borderId="0"/>
    <xf numFmtId="4" fontId="51" fillId="0" borderId="0">
      <alignment horizontal="center"/>
    </xf>
    <xf numFmtId="0" fontId="16" fillId="0" borderId="0"/>
    <xf numFmtId="3" fontId="4" fillId="0" borderId="0"/>
    <xf numFmtId="0" fontId="75" fillId="0" borderId="0"/>
    <xf numFmtId="0" fontId="16" fillId="0" borderId="0"/>
    <xf numFmtId="4" fontId="76" fillId="0" borderId="28" applyFill="0" applyProtection="0"/>
    <xf numFmtId="3" fontId="7" fillId="0" borderId="0" applyNumberFormat="0"/>
    <xf numFmtId="0" fontId="16" fillId="0" borderId="0"/>
    <xf numFmtId="0" fontId="6" fillId="0" borderId="0" applyNumberFormat="0" applyFont="0" applyBorder="0" applyAlignment="0"/>
    <xf numFmtId="4" fontId="77" fillId="0" borderId="0">
      <alignment horizontal="left"/>
    </xf>
    <xf numFmtId="0" fontId="16" fillId="0" borderId="19" applyFill="0" applyAlignment="0" applyProtection="0"/>
    <xf numFmtId="3" fontId="78" fillId="0" borderId="0"/>
    <xf numFmtId="0" fontId="7" fillId="0" borderId="21">
      <alignment horizontal="right" wrapText="1"/>
    </xf>
    <xf numFmtId="3" fontId="7" fillId="0" borderId="19" applyNumberFormat="0"/>
    <xf numFmtId="232" fontId="16" fillId="0" borderId="0" applyBorder="0" applyProtection="0"/>
    <xf numFmtId="4" fontId="51" fillId="0" borderId="0"/>
    <xf numFmtId="232" fontId="16" fillId="0" borderId="0" applyBorder="0"/>
    <xf numFmtId="0" fontId="16" fillId="0" borderId="0"/>
    <xf numFmtId="0" fontId="79" fillId="0" borderId="0" applyNumberFormat="0" applyFont="0" applyFill="0" applyBorder="0" applyProtection="0">
      <alignment vertical="center"/>
    </xf>
    <xf numFmtId="0" fontId="1" fillId="0" borderId="0"/>
    <xf numFmtId="0" fontId="12" fillId="0" borderId="0" applyNumberFormat="0" applyAlignment="0">
      <alignment vertical="center"/>
    </xf>
  </cellStyleXfs>
  <cellXfs count="285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2" applyAlignment="1"/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62" applyFont="1" applyAlignment="1">
      <alignment horizontal="center" vertical="center"/>
    </xf>
    <xf numFmtId="168" fontId="0" fillId="0" borderId="0" xfId="25" applyFont="1" applyAlignment="1">
      <alignment horizontal="center" vertical="center"/>
    </xf>
    <xf numFmtId="0" fontId="6" fillId="0" borderId="0" xfId="31" applyFill="1" applyAlignment="1">
      <alignment horizontal="left"/>
    </xf>
    <xf numFmtId="0" fontId="7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3" fillId="0" borderId="5" xfId="48" applyNumberFormat="1" applyFont="1" applyBorder="1">
      <alignment vertical="center"/>
    </xf>
    <xf numFmtId="49" fontId="4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38" fontId="8" fillId="0" borderId="0" xfId="29" applyNumberFormat="1" applyFill="1" applyBorder="1" applyAlignment="1">
      <alignment horizontal="center" vertical="center"/>
    </xf>
    <xf numFmtId="38" fontId="8" fillId="0" borderId="0" xfId="29" applyNumberFormat="1" applyFill="1" applyBorder="1">
      <alignment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0" fillId="0" borderId="6" xfId="0" applyBorder="1" applyAlignment="1">
      <alignment vertical="center"/>
    </xf>
    <xf numFmtId="38" fontId="8" fillId="0" borderId="7" xfId="29" applyNumberFormat="1" applyFill="1" applyBorder="1" applyAlignment="1">
      <alignment horizontal="center" vertical="center"/>
    </xf>
    <xf numFmtId="38" fontId="8" fillId="0" borderId="7" xfId="29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4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49" fontId="0" fillId="0" borderId="0" xfId="62" applyFont="1" applyFill="1" applyAlignment="1">
      <alignment vertical="center"/>
    </xf>
    <xf numFmtId="166" fontId="4" fillId="5" borderId="0" xfId="52" applyFill="1">
      <alignment vertical="center"/>
    </xf>
    <xf numFmtId="0" fontId="15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166" fontId="4" fillId="5" borderId="0" xfId="38" applyNumberForma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9" applyFont="1" applyAlignment="1"/>
    <xf numFmtId="0" fontId="18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9" fillId="8" borderId="8" xfId="0" applyFont="1" applyFill="1" applyBorder="1" applyAlignment="1"/>
    <xf numFmtId="0" fontId="19" fillId="0" borderId="0" xfId="0" applyFont="1" applyAlignment="1"/>
    <xf numFmtId="0" fontId="6" fillId="8" borderId="8" xfId="0" applyFont="1" applyFill="1" applyBorder="1" applyAlignment="1"/>
    <xf numFmtId="0" fontId="20" fillId="8" borderId="8" xfId="0" applyFont="1" applyFill="1" applyBorder="1" applyAlignment="1"/>
    <xf numFmtId="0" fontId="20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20" fillId="8" borderId="8" xfId="50" applyFont="1" applyFill="1" applyBorder="1" applyAlignment="1"/>
    <xf numFmtId="165" fontId="18" fillId="0" borderId="0" xfId="50" applyFont="1">
      <alignment vertical="center"/>
    </xf>
    <xf numFmtId="165" fontId="19" fillId="8" borderId="8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1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8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5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5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4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5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5" fillId="0" borderId="0" xfId="47" applyFont="1">
      <alignment vertical="center"/>
    </xf>
    <xf numFmtId="0" fontId="4" fillId="9" borderId="3" xfId="40" applyFill="1">
      <alignment vertical="center"/>
      <protection locked="0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187" fontId="0" fillId="0" borderId="0" xfId="0" applyNumberFormat="1" applyAlignment="1">
      <alignment vertical="center"/>
    </xf>
    <xf numFmtId="0" fontId="4" fillId="3" borderId="3" xfId="40" applyFill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1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1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vertical="center"/>
    </xf>
    <xf numFmtId="186" fontId="4" fillId="0" borderId="0" xfId="35" applyNumberForma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18" fillId="0" borderId="0" xfId="1" applyFont="1" applyBorder="1">
      <alignment vertical="center"/>
    </xf>
    <xf numFmtId="165" fontId="18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164" fontId="0" fillId="0" borderId="0" xfId="9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9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7" fontId="4" fillId="4" borderId="2" xfId="52" applyNumberFormat="1" applyFill="1" applyBorder="1" applyAlignment="1" applyProtection="1">
      <alignment vertical="center"/>
      <protection locked="0"/>
    </xf>
    <xf numFmtId="164" fontId="4" fillId="0" borderId="10" xfId="35" applyNumberFormat="1" applyBorder="1" applyAlignment="1">
      <alignment vertical="center"/>
    </xf>
    <xf numFmtId="165" fontId="4" fillId="0" borderId="0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6" fontId="4" fillId="0" borderId="11" xfId="35" applyNumberFormat="1" applyBorder="1" applyAlignment="1">
      <alignment vertical="center"/>
    </xf>
    <xf numFmtId="166" fontId="4" fillId="0" borderId="0" xfId="35" applyNumberFormat="1" applyBorder="1" applyAlignment="1">
      <alignment vertical="center"/>
    </xf>
    <xf numFmtId="185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2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8" fillId="0" borderId="0" xfId="54" applyNumberFormat="1" applyFont="1" applyBorder="1" applyAlignment="1">
      <alignment vertical="center"/>
    </xf>
    <xf numFmtId="186" fontId="18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67" fontId="4" fillId="0" borderId="0" xfId="54" applyFill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10" borderId="0" xfId="38" applyNumberFormat="1" applyFill="1" applyAlignment="1">
      <alignment vertical="center"/>
    </xf>
    <xf numFmtId="165" fontId="4" fillId="10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8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5" borderId="0" xfId="11" applyFill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169" fontId="4" fillId="4" borderId="2" xfId="37" applyNumberFormat="1" applyAlignment="1">
      <alignment vertical="center"/>
      <protection locked="0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3" borderId="0" xfId="11" applyFont="1" applyFill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8" fillId="0" borderId="0" xfId="9" applyFont="1" applyBorder="1" applyAlignment="1">
      <alignment vertical="center"/>
    </xf>
    <xf numFmtId="164" fontId="18" fillId="0" borderId="13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3" fillId="0" borderId="0" xfId="0" applyFont="1" applyAlignment="1">
      <alignment vertical="center"/>
    </xf>
    <xf numFmtId="166" fontId="4" fillId="4" borderId="2" xfId="52" applyNumberFormat="1" applyFill="1" applyBorder="1" applyAlignment="1" applyProtection="1">
      <alignment vertical="center"/>
      <protection locked="0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8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8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8" borderId="1" xfId="35" applyNumberFormat="1" applyFill="1" applyAlignment="1">
      <alignment vertical="center"/>
    </xf>
    <xf numFmtId="164" fontId="18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86" fontId="4" fillId="0" borderId="0" xfId="54" applyNumberFormat="1" applyBorder="1" applyAlignment="1">
      <alignment vertical="center"/>
    </xf>
    <xf numFmtId="167" fontId="0" fillId="0" borderId="0" xfId="54" applyFont="1" applyAlignment="1">
      <alignment vertical="center"/>
    </xf>
    <xf numFmtId="167" fontId="4" fillId="0" borderId="1" xfId="35" applyNumberFormat="1" applyAlignment="1">
      <alignment vertical="center"/>
    </xf>
    <xf numFmtId="167" fontId="4" fillId="4" borderId="2" xfId="37" applyNumberFormat="1" applyAlignment="1">
      <alignment vertical="center"/>
      <protection locked="0"/>
    </xf>
    <xf numFmtId="0" fontId="4" fillId="0" borderId="0" xfId="0" applyFont="1" applyAlignment="1">
      <alignment horizontal="center" vertical="top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9" borderId="0" xfId="54" applyFont="1" applyFill="1" applyAlignment="1">
      <alignment vertical="center"/>
    </xf>
    <xf numFmtId="0" fontId="80" fillId="0" borderId="0" xfId="29" applyFont="1" applyFill="1" applyBorder="1">
      <alignment vertical="center"/>
    </xf>
    <xf numFmtId="0" fontId="81" fillId="0" borderId="0" xfId="0" applyFont="1" applyAlignment="1">
      <alignment vertical="center"/>
    </xf>
    <xf numFmtId="0" fontId="82" fillId="8" borderId="8" xfId="0" applyFont="1" applyFill="1" applyBorder="1" applyAlignment="1"/>
    <xf numFmtId="0" fontId="81" fillId="0" borderId="0" xfId="0" applyFont="1" applyBorder="1" applyAlignment="1">
      <alignment vertical="center"/>
    </xf>
    <xf numFmtId="164" fontId="81" fillId="0" borderId="0" xfId="49" applyFont="1" applyAlignment="1">
      <alignment vertical="center"/>
    </xf>
    <xf numFmtId="0" fontId="81" fillId="0" borderId="0" xfId="0" applyFont="1">
      <alignment vertical="center"/>
    </xf>
    <xf numFmtId="0" fontId="81" fillId="0" borderId="0" xfId="39" applyFont="1" applyFill="1">
      <alignment vertical="center"/>
    </xf>
    <xf numFmtId="0" fontId="81" fillId="0" borderId="0" xfId="0" applyFont="1" applyFill="1" applyBorder="1" applyAlignment="1">
      <alignment vertical="center"/>
    </xf>
    <xf numFmtId="0" fontId="81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0" fontId="83" fillId="40" borderId="0" xfId="704" applyFont="1" applyFill="1">
      <alignment vertical="center"/>
    </xf>
    <xf numFmtId="167" fontId="0" fillId="0" borderId="0" xfId="0" applyNumberFormat="1" applyAlignment="1">
      <alignment vertical="center"/>
    </xf>
    <xf numFmtId="0" fontId="0" fillId="0" borderId="0" xfId="54" applyNumberFormat="1" applyFont="1" applyAlignment="1">
      <alignment vertical="center"/>
    </xf>
    <xf numFmtId="164" fontId="4" fillId="0" borderId="0" xfId="9" applyFont="1" applyBorder="1" applyAlignment="1">
      <alignment vertical="center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ame 2" xfId="704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Lezama/AppData/Local/Microsoft/Windows/Temporary%20Internet%20Files/Content.Outlook/3TK5KPXK/Movil%2020111021%201430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Listas"/>
      <sheetName val="Control"/>
      <sheetName val="Link_mercado"/>
      <sheetName val="Geotipos"/>
      <sheetName val="Sheet1"/>
      <sheetName val="Asset_inputs"/>
      <sheetName val="Network_design_inputs"/>
      <sheetName val="Coverage"/>
      <sheetName val="C_Load_up"/>
      <sheetName val="Demand_Calcs"/>
      <sheetName val="Network_design"/>
      <sheetName val="Network_full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C_capex"/>
      <sheetName val="Total_Capex"/>
      <sheetName val="Unit_Opex"/>
      <sheetName val="C_opex"/>
      <sheetName val="Total_Opex"/>
      <sheetName val="Total_GRC"/>
      <sheetName val="C_BHE"/>
      <sheetName val="C_cov"/>
      <sheetName val="C_migration"/>
      <sheetName val="C_radius"/>
      <sheetName val="Erla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34979.247214890056</v>
          </cell>
        </row>
        <row r="6">
          <cell r="C6">
            <v>16400544.999999953</v>
          </cell>
        </row>
        <row r="21">
          <cell r="D21">
            <v>11970.973294126805</v>
          </cell>
          <cell r="G21">
            <v>23565.789041748514</v>
          </cell>
        </row>
        <row r="22">
          <cell r="D22">
            <v>13066.553553622876</v>
          </cell>
          <cell r="G22">
            <v>23438.31646724404</v>
          </cell>
        </row>
        <row r="23">
          <cell r="D23">
            <v>12704.710532137935</v>
          </cell>
          <cell r="G23">
            <v>22294.847194222173</v>
          </cell>
        </row>
        <row r="24">
          <cell r="D24">
            <v>12865.529652797908</v>
          </cell>
          <cell r="G24">
            <v>21984.817846988117</v>
          </cell>
        </row>
        <row r="25">
          <cell r="D25">
            <v>15699.966654429949</v>
          </cell>
          <cell r="G25">
            <v>21922.416757609477</v>
          </cell>
        </row>
        <row r="26">
          <cell r="D26">
            <v>14704.898345346361</v>
          </cell>
          <cell r="G26">
            <v>20712.744085850263</v>
          </cell>
        </row>
        <row r="27">
          <cell r="D27">
            <v>5060.7767032685524</v>
          </cell>
          <cell r="G27">
            <v>19888.070775155487</v>
          </cell>
        </row>
        <row r="28">
          <cell r="D28">
            <v>11664.41184536873</v>
          </cell>
          <cell r="G28">
            <v>18405.191839609055</v>
          </cell>
        </row>
        <row r="29">
          <cell r="D29">
            <v>9850.1711404233993</v>
          </cell>
          <cell r="G29">
            <v>18186.493261032974</v>
          </cell>
        </row>
        <row r="30">
          <cell r="D30">
            <v>11428.208761899392</v>
          </cell>
          <cell r="G30">
            <v>17394.301095928684</v>
          </cell>
        </row>
        <row r="31">
          <cell r="D31">
            <v>8081.1608131636867</v>
          </cell>
          <cell r="G31">
            <v>16981.180763465571</v>
          </cell>
        </row>
        <row r="32">
          <cell r="D32">
            <v>17463.951384169035</v>
          </cell>
          <cell r="G32">
            <v>16731.695536932733</v>
          </cell>
        </row>
        <row r="33">
          <cell r="D33">
            <v>9422.9953511703443</v>
          </cell>
          <cell r="G33">
            <v>16624.18573564442</v>
          </cell>
        </row>
        <row r="34">
          <cell r="D34">
            <v>7855.0089247355982</v>
          </cell>
          <cell r="G34">
            <v>16503.545357894247</v>
          </cell>
        </row>
        <row r="35">
          <cell r="D35">
            <v>6935.3245784613728</v>
          </cell>
          <cell r="G35">
            <v>16484.684346016849</v>
          </cell>
        </row>
        <row r="36">
          <cell r="D36">
            <v>7729.3689867199937</v>
          </cell>
          <cell r="G36">
            <v>16466.529005723034</v>
          </cell>
        </row>
        <row r="37">
          <cell r="D37">
            <v>7990.7000577924509</v>
          </cell>
          <cell r="G37">
            <v>16403.865995442484</v>
          </cell>
        </row>
        <row r="38">
          <cell r="D38">
            <v>8352.5430792773932</v>
          </cell>
          <cell r="G38">
            <v>16402.888514650633</v>
          </cell>
        </row>
        <row r="39">
          <cell r="D39">
            <v>15383.354010630625</v>
          </cell>
          <cell r="G39">
            <v>16338.326419959478</v>
          </cell>
        </row>
        <row r="40">
          <cell r="D40">
            <v>16358.319929631716</v>
          </cell>
          <cell r="G40">
            <v>16333.649000787282</v>
          </cell>
        </row>
        <row r="41">
          <cell r="D41">
            <v>9081.2547197678996</v>
          </cell>
          <cell r="G41">
            <v>16329.384142179248</v>
          </cell>
        </row>
        <row r="42">
          <cell r="D42">
            <v>15554.224326331847</v>
          </cell>
          <cell r="G42">
            <v>16192.124032194066</v>
          </cell>
        </row>
        <row r="43">
          <cell r="D43">
            <v>13267.577454447845</v>
          </cell>
          <cell r="G43">
            <v>16044.712748081505</v>
          </cell>
        </row>
        <row r="44">
          <cell r="D44">
            <v>13368.089404860328</v>
          </cell>
          <cell r="G44">
            <v>15836.751788318461</v>
          </cell>
        </row>
        <row r="45">
          <cell r="D45">
            <v>18514.301265979491</v>
          </cell>
          <cell r="G45">
            <v>15555.416924198746</v>
          </cell>
        </row>
        <row r="46">
          <cell r="D46">
            <v>9568.7376792684445</v>
          </cell>
          <cell r="G46">
            <v>15475.228564808987</v>
          </cell>
        </row>
        <row r="47">
          <cell r="D47">
            <v>6332.2528759864708</v>
          </cell>
          <cell r="G47">
            <v>15461.101372871521</v>
          </cell>
        </row>
        <row r="48">
          <cell r="D48">
            <v>5719.1299784703206</v>
          </cell>
          <cell r="G48">
            <v>15317.621448894977</v>
          </cell>
        </row>
        <row r="49">
          <cell r="D49">
            <v>6930.2989809407491</v>
          </cell>
          <cell r="G49">
            <v>15165.219512971484</v>
          </cell>
        </row>
        <row r="50">
          <cell r="D50">
            <v>95.486352891859482</v>
          </cell>
          <cell r="G50">
            <v>15070.887696789501</v>
          </cell>
        </row>
        <row r="51">
          <cell r="D51">
            <v>16328.16634450797</v>
          </cell>
          <cell r="G51">
            <v>14967.116651013579</v>
          </cell>
        </row>
        <row r="52">
          <cell r="D52">
            <v>8819.9236486954414</v>
          </cell>
          <cell r="G52">
            <v>14805.721697519235</v>
          </cell>
        </row>
        <row r="53">
          <cell r="D53">
            <v>11111.596118100069</v>
          </cell>
          <cell r="G53">
            <v>14596.837114843354</v>
          </cell>
        </row>
        <row r="54">
          <cell r="D54">
            <v>10111.502211495857</v>
          </cell>
          <cell r="G54">
            <v>14451.077283931201</v>
          </cell>
        </row>
        <row r="55">
          <cell r="D55">
            <v>3130.9472553488663</v>
          </cell>
          <cell r="G55">
            <v>14325.769529643057</v>
          </cell>
        </row>
        <row r="56">
          <cell r="D56">
            <v>5995.5378421046507</v>
          </cell>
          <cell r="G56">
            <v>14312.067510324241</v>
          </cell>
        </row>
        <row r="57">
          <cell r="D57">
            <v>4442.6282082317775</v>
          </cell>
          <cell r="G57">
            <v>14275.859906959047</v>
          </cell>
        </row>
        <row r="58">
          <cell r="D58">
            <v>15468.789168481237</v>
          </cell>
          <cell r="G58">
            <v>14114.577538628597</v>
          </cell>
        </row>
        <row r="59">
          <cell r="D59">
            <v>4915.0343751704513</v>
          </cell>
          <cell r="G59">
            <v>13944.315591582073</v>
          </cell>
        </row>
        <row r="60">
          <cell r="D60">
            <v>9734.5823974490431</v>
          </cell>
          <cell r="G60">
            <v>13879.720049972864</v>
          </cell>
        </row>
        <row r="61">
          <cell r="D61">
            <v>7392.6539528381736</v>
          </cell>
          <cell r="G61">
            <v>13735.858694918436</v>
          </cell>
        </row>
        <row r="62">
          <cell r="D62">
            <v>10654.266743723269</v>
          </cell>
          <cell r="G62">
            <v>13577.612210493075</v>
          </cell>
        </row>
        <row r="63">
          <cell r="D63">
            <v>6347.3296685483438</v>
          </cell>
          <cell r="G63">
            <v>13553.914460280625</v>
          </cell>
        </row>
        <row r="64">
          <cell r="D64">
            <v>9794.889567696533</v>
          </cell>
          <cell r="G64">
            <v>13537.996241949137</v>
          </cell>
        </row>
        <row r="65">
          <cell r="D65">
            <v>11131.698508182566</v>
          </cell>
          <cell r="G65">
            <v>13487.701435437119</v>
          </cell>
        </row>
        <row r="66">
          <cell r="D66">
            <v>12563.993801560458</v>
          </cell>
          <cell r="G66">
            <v>13386.263456944627</v>
          </cell>
        </row>
        <row r="67">
          <cell r="D67">
            <v>11011.084167687586</v>
          </cell>
          <cell r="G67">
            <v>13347.48133896599</v>
          </cell>
        </row>
        <row r="68">
          <cell r="D68">
            <v>14006.340289979598</v>
          </cell>
          <cell r="G68">
            <v>13320.564092936114</v>
          </cell>
        </row>
        <row r="69">
          <cell r="D69">
            <v>8156.5447759730496</v>
          </cell>
          <cell r="G69">
            <v>13136.327643660685</v>
          </cell>
        </row>
        <row r="70">
          <cell r="D70">
            <v>9724.5312024077939</v>
          </cell>
          <cell r="G70">
            <v>13121.773944553797</v>
          </cell>
        </row>
        <row r="71">
          <cell r="D71">
            <v>10699.497121408886</v>
          </cell>
          <cell r="G71">
            <v>12976.69652075566</v>
          </cell>
        </row>
        <row r="72">
          <cell r="D72">
            <v>10528.626805707663</v>
          </cell>
          <cell r="G72">
            <v>12887.322052272237</v>
          </cell>
        </row>
        <row r="73">
          <cell r="D73">
            <v>6231.7409255739867</v>
          </cell>
          <cell r="G73">
            <v>12689.529480294264</v>
          </cell>
        </row>
        <row r="74">
          <cell r="D74">
            <v>7473.0635131681602</v>
          </cell>
          <cell r="G74">
            <v>12471.386843566299</v>
          </cell>
        </row>
        <row r="75">
          <cell r="D75">
            <v>8769.6676734891989</v>
          </cell>
          <cell r="G75">
            <v>12453.965603679148</v>
          </cell>
        </row>
        <row r="76">
          <cell r="D76">
            <v>11081.442532976323</v>
          </cell>
          <cell r="G76">
            <v>12098.268688343182</v>
          </cell>
        </row>
        <row r="77">
          <cell r="D77">
            <v>7945.4696801068339</v>
          </cell>
          <cell r="G77">
            <v>12047.812415289682</v>
          </cell>
        </row>
        <row r="78">
          <cell r="D78">
            <v>8649.0533329942191</v>
          </cell>
          <cell r="G78">
            <v>11883.35224525135</v>
          </cell>
        </row>
        <row r="79">
          <cell r="D79">
            <v>7101.1692966419705</v>
          </cell>
          <cell r="G79">
            <v>11814.625704220349</v>
          </cell>
        </row>
        <row r="80">
          <cell r="D80">
            <v>8312.3382991123981</v>
          </cell>
          <cell r="G80">
            <v>11724.272708905621</v>
          </cell>
        </row>
        <row r="81">
          <cell r="D81">
            <v>10830.162656945115</v>
          </cell>
          <cell r="G81">
            <v>11478.333002012349</v>
          </cell>
        </row>
        <row r="82">
          <cell r="D82">
            <v>7126.2972842450918</v>
          </cell>
          <cell r="G82">
            <v>11459.226533799485</v>
          </cell>
        </row>
        <row r="83">
          <cell r="D83">
            <v>8402.7990544836339</v>
          </cell>
          <cell r="G83">
            <v>11365.433211297275</v>
          </cell>
        </row>
        <row r="84">
          <cell r="D84">
            <v>8297.261506550527</v>
          </cell>
          <cell r="G84">
            <v>11326.162728967003</v>
          </cell>
        </row>
        <row r="85">
          <cell r="D85">
            <v>7096.1436991213468</v>
          </cell>
          <cell r="G85">
            <v>11240.960114129792</v>
          </cell>
        </row>
        <row r="86">
          <cell r="D86">
            <v>6583.5327520176797</v>
          </cell>
          <cell r="G86">
            <v>11194.87701180061</v>
          </cell>
        </row>
        <row r="87">
          <cell r="D87">
            <v>6864.9662131726345</v>
          </cell>
          <cell r="G87">
            <v>11126.025777791889</v>
          </cell>
        </row>
        <row r="88">
          <cell r="D88">
            <v>10835.188254465738</v>
          </cell>
          <cell r="G88">
            <v>11096.016302971037</v>
          </cell>
        </row>
        <row r="89">
          <cell r="D89">
            <v>12051.382854456791</v>
          </cell>
          <cell r="G89">
            <v>11082.860285143666</v>
          </cell>
        </row>
        <row r="90">
          <cell r="D90">
            <v>7714.2921941581208</v>
          </cell>
          <cell r="G90">
            <v>11081.430690851643</v>
          </cell>
        </row>
        <row r="91">
          <cell r="D91">
            <v>13187.167894117856</v>
          </cell>
          <cell r="G91">
            <v>10899.531066755566</v>
          </cell>
        </row>
        <row r="92">
          <cell r="D92">
            <v>10377.858880088937</v>
          </cell>
          <cell r="G92">
            <v>10837.337891934345</v>
          </cell>
        </row>
        <row r="93">
          <cell r="D93">
            <v>4754.2152545104773</v>
          </cell>
          <cell r="G93">
            <v>10786.740058227882</v>
          </cell>
        </row>
        <row r="94">
          <cell r="D94">
            <v>14172.185008160197</v>
          </cell>
          <cell r="G94">
            <v>10773.615671308857</v>
          </cell>
        </row>
        <row r="95">
          <cell r="D95">
            <v>7357.474770193804</v>
          </cell>
          <cell r="G95">
            <v>10759.287844001037</v>
          </cell>
        </row>
        <row r="96">
          <cell r="D96">
            <v>7332.3467825906837</v>
          </cell>
          <cell r="G96">
            <v>10704.796677051443</v>
          </cell>
        </row>
        <row r="97">
          <cell r="D97">
            <v>7367.5259652350524</v>
          </cell>
          <cell r="G97">
            <v>10702.443499013898</v>
          </cell>
        </row>
        <row r="98">
          <cell r="D98">
            <v>8096.2376057255588</v>
          </cell>
          <cell r="G98">
            <v>10671.85658623225</v>
          </cell>
        </row>
        <row r="99">
          <cell r="D99">
            <v>5307.0309817791376</v>
          </cell>
          <cell r="G99">
            <v>10331.907000480251</v>
          </cell>
        </row>
        <row r="100">
          <cell r="D100">
            <v>8231.9287387824115</v>
          </cell>
          <cell r="G100">
            <v>10174.420355393137</v>
          </cell>
        </row>
        <row r="101">
          <cell r="D101">
            <v>7749.4713768024903</v>
          </cell>
          <cell r="G101">
            <v>10120.398267741033</v>
          </cell>
        </row>
        <row r="102">
          <cell r="D102">
            <v>4754.2152545104773</v>
          </cell>
          <cell r="G102">
            <v>10093.233837211177</v>
          </cell>
        </row>
        <row r="103">
          <cell r="D103">
            <v>4492.88418343802</v>
          </cell>
          <cell r="G103">
            <v>9957.1806326419337</v>
          </cell>
        </row>
        <row r="104">
          <cell r="D104">
            <v>11101.54492305882</v>
          </cell>
          <cell r="G104">
            <v>9934.0051608424583</v>
          </cell>
        </row>
        <row r="105">
          <cell r="D105">
            <v>8061.0584230811901</v>
          </cell>
          <cell r="G105">
            <v>9890.8518122400037</v>
          </cell>
        </row>
        <row r="106">
          <cell r="D106">
            <v>6759.4286652395267</v>
          </cell>
          <cell r="G106">
            <v>9890.6691085552102</v>
          </cell>
        </row>
        <row r="107">
          <cell r="D107">
            <v>8875.2052214223077</v>
          </cell>
          <cell r="G107">
            <v>9881.675045134516</v>
          </cell>
        </row>
        <row r="108">
          <cell r="D108">
            <v>8352.5430792773932</v>
          </cell>
          <cell r="G108">
            <v>9875.0162016309459</v>
          </cell>
        </row>
        <row r="109">
          <cell r="D109">
            <v>6437.7904239195786</v>
          </cell>
          <cell r="G109">
            <v>9872.3302173275042</v>
          </cell>
        </row>
        <row r="110">
          <cell r="D110">
            <v>995.06830908358825</v>
          </cell>
          <cell r="G110">
            <v>9805.5844984427968</v>
          </cell>
        </row>
        <row r="111">
          <cell r="D111">
            <v>12458.45625362735</v>
          </cell>
          <cell r="G111">
            <v>9748.2218586806703</v>
          </cell>
        </row>
        <row r="112">
          <cell r="D112">
            <v>10850.265047027611</v>
          </cell>
          <cell r="G112">
            <v>9704.8376479398976</v>
          </cell>
        </row>
        <row r="113">
          <cell r="D113">
            <v>10362.782087527066</v>
          </cell>
          <cell r="G113">
            <v>9640.9436633195564</v>
          </cell>
        </row>
        <row r="114">
          <cell r="D114">
            <v>11955.896501564932</v>
          </cell>
          <cell r="G114">
            <v>9598.8362859942245</v>
          </cell>
        </row>
        <row r="115">
          <cell r="D115">
            <v>9543.6096916653241</v>
          </cell>
          <cell r="G115">
            <v>9597.5120656351846</v>
          </cell>
        </row>
        <row r="116">
          <cell r="D116">
            <v>4739.1384619486043</v>
          </cell>
          <cell r="G116">
            <v>9539.7615791295284</v>
          </cell>
        </row>
        <row r="117">
          <cell r="D117">
            <v>3467.6622892306864</v>
          </cell>
          <cell r="G117">
            <v>9532.174961932802</v>
          </cell>
        </row>
        <row r="118">
          <cell r="D118">
            <v>8146.4935809318013</v>
          </cell>
          <cell r="G118">
            <v>9510.4289122407699</v>
          </cell>
        </row>
        <row r="119">
          <cell r="D119">
            <v>3392.2783264213235</v>
          </cell>
          <cell r="G119">
            <v>9426.9792636507682</v>
          </cell>
        </row>
        <row r="120">
          <cell r="D120">
            <v>10503.498818104543</v>
          </cell>
          <cell r="G120">
            <v>9204.8961952678201</v>
          </cell>
        </row>
        <row r="121">
          <cell r="D121">
            <v>11091.493728017573</v>
          </cell>
          <cell r="G121">
            <v>9197.2652226641731</v>
          </cell>
        </row>
        <row r="122">
          <cell r="D122">
            <v>9448.1233387734646</v>
          </cell>
          <cell r="G122">
            <v>9148.3340842680136</v>
          </cell>
        </row>
        <row r="123">
          <cell r="D123">
            <v>12473.533046189223</v>
          </cell>
          <cell r="G123">
            <v>9144.8316508929511</v>
          </cell>
        </row>
        <row r="124">
          <cell r="D124">
            <v>8925.4611966285502</v>
          </cell>
          <cell r="G124">
            <v>9135.262884747277</v>
          </cell>
        </row>
        <row r="125">
          <cell r="D125">
            <v>11950.870904044308</v>
          </cell>
          <cell r="G125">
            <v>9126.2960584724842</v>
          </cell>
        </row>
        <row r="126">
          <cell r="D126">
            <v>8221.8775437411641</v>
          </cell>
          <cell r="G126">
            <v>9108.7996158313654</v>
          </cell>
        </row>
        <row r="127">
          <cell r="D127">
            <v>10146.681394140225</v>
          </cell>
          <cell r="G127">
            <v>9078.8041478440446</v>
          </cell>
        </row>
        <row r="128">
          <cell r="D128">
            <v>6327.2272784658462</v>
          </cell>
          <cell r="G128">
            <v>9042.2472464204857</v>
          </cell>
        </row>
        <row r="129">
          <cell r="D129">
            <v>12071.485244539288</v>
          </cell>
          <cell r="G129">
            <v>9031.5545605509287</v>
          </cell>
        </row>
        <row r="130">
          <cell r="D130">
            <v>4824.5736197992155</v>
          </cell>
          <cell r="G130">
            <v>9005.8215338911014</v>
          </cell>
        </row>
        <row r="131">
          <cell r="D131">
            <v>27168.380196494334</v>
          </cell>
          <cell r="G131">
            <v>9001.2088091946189</v>
          </cell>
        </row>
        <row r="132">
          <cell r="D132">
            <v>13091.681541225997</v>
          </cell>
          <cell r="G132">
            <v>8926.6453294532312</v>
          </cell>
        </row>
        <row r="133">
          <cell r="D133">
            <v>20594.898639517902</v>
          </cell>
          <cell r="G133">
            <v>8905.2117226460814</v>
          </cell>
        </row>
        <row r="134">
          <cell r="D134">
            <v>5106.0070809541703</v>
          </cell>
          <cell r="G134">
            <v>8902.5013166284571</v>
          </cell>
        </row>
        <row r="135">
          <cell r="D135">
            <v>10724.625109012008</v>
          </cell>
          <cell r="G135">
            <v>8813.2329387397604</v>
          </cell>
        </row>
        <row r="136">
          <cell r="D136">
            <v>11473.439139585011</v>
          </cell>
          <cell r="G136">
            <v>8743.5041470356482</v>
          </cell>
        </row>
        <row r="137">
          <cell r="D137">
            <v>3246.5359983232224</v>
          </cell>
          <cell r="G137">
            <v>8742.035702712481</v>
          </cell>
        </row>
        <row r="138">
          <cell r="D138">
            <v>8880.2308189429314</v>
          </cell>
          <cell r="G138">
            <v>8661.5068210771351</v>
          </cell>
        </row>
        <row r="139">
          <cell r="D139">
            <v>20021.980522166745</v>
          </cell>
          <cell r="G139">
            <v>8653.9451817669596</v>
          </cell>
        </row>
        <row r="140">
          <cell r="D140">
            <v>16202.526406492367</v>
          </cell>
          <cell r="G140">
            <v>8637.252166722903</v>
          </cell>
        </row>
        <row r="141">
          <cell r="D141">
            <v>15051.664574269429</v>
          </cell>
          <cell r="G141">
            <v>8624.1325861341356</v>
          </cell>
        </row>
        <row r="142">
          <cell r="D142">
            <v>3321.9199611325853</v>
          </cell>
          <cell r="G142">
            <v>8602.707259990997</v>
          </cell>
        </row>
        <row r="143">
          <cell r="D143">
            <v>5905.0770867334149</v>
          </cell>
          <cell r="G143">
            <v>8543.6701090611878</v>
          </cell>
        </row>
        <row r="144">
          <cell r="D144">
            <v>7528.3450858950264</v>
          </cell>
          <cell r="G144">
            <v>8529.3775451119291</v>
          </cell>
        </row>
        <row r="145">
          <cell r="D145">
            <v>12222.253170158014</v>
          </cell>
          <cell r="G145">
            <v>8384.7691970999786</v>
          </cell>
        </row>
        <row r="146">
          <cell r="D146">
            <v>5844.769916485925</v>
          </cell>
          <cell r="G146">
            <v>8374.9001971325379</v>
          </cell>
        </row>
        <row r="147">
          <cell r="D147">
            <v>9880.3247255471433</v>
          </cell>
          <cell r="G147">
            <v>8354.0919365623322</v>
          </cell>
        </row>
        <row r="148">
          <cell r="D148">
            <v>12217.22757263739</v>
          </cell>
          <cell r="G148">
            <v>8346.5566268194834</v>
          </cell>
        </row>
        <row r="149">
          <cell r="D149">
            <v>4749.1896569898527</v>
          </cell>
          <cell r="G149">
            <v>8323.0418406922108</v>
          </cell>
        </row>
        <row r="150">
          <cell r="D150">
            <v>5226.6214214491501</v>
          </cell>
          <cell r="G150">
            <v>8306.941524832193</v>
          </cell>
        </row>
        <row r="151">
          <cell r="D151">
            <v>8669.1557230767157</v>
          </cell>
          <cell r="G151">
            <v>8301.3852016467627</v>
          </cell>
        </row>
        <row r="152">
          <cell r="D152">
            <v>7774.5993644056116</v>
          </cell>
          <cell r="G152">
            <v>8293.1004172801659</v>
          </cell>
        </row>
        <row r="153">
          <cell r="D153">
            <v>12463.481851147973</v>
          </cell>
          <cell r="G153">
            <v>8248.0973111108578</v>
          </cell>
        </row>
        <row r="154">
          <cell r="D154">
            <v>3603.3534222875392</v>
          </cell>
          <cell r="G154">
            <v>8245.9725981596621</v>
          </cell>
        </row>
        <row r="155">
          <cell r="D155">
            <v>7347.4235751525557</v>
          </cell>
          <cell r="G155">
            <v>8202.9204283150993</v>
          </cell>
        </row>
        <row r="156">
          <cell r="D156">
            <v>7905.2648999418398</v>
          </cell>
          <cell r="G156">
            <v>8194.2277972187549</v>
          </cell>
        </row>
        <row r="157">
          <cell r="D157">
            <v>9634.0704470365599</v>
          </cell>
          <cell r="G157">
            <v>8157.303752206677</v>
          </cell>
        </row>
        <row r="158">
          <cell r="D158">
            <v>3894.8380784837418</v>
          </cell>
          <cell r="G158">
            <v>8149.3755978180543</v>
          </cell>
        </row>
        <row r="159">
          <cell r="D159">
            <v>12925.8368230454</v>
          </cell>
          <cell r="G159">
            <v>8083.3463470212682</v>
          </cell>
        </row>
        <row r="160">
          <cell r="D160">
            <v>3291.7663760088399</v>
          </cell>
          <cell r="G160">
            <v>8072.6692029331343</v>
          </cell>
        </row>
        <row r="161">
          <cell r="D161">
            <v>8412.8502495248831</v>
          </cell>
          <cell r="G161">
            <v>8069.3661025970596</v>
          </cell>
        </row>
        <row r="162">
          <cell r="D162">
            <v>13086.655943705373</v>
          </cell>
          <cell r="G162">
            <v>8055.0388823162602</v>
          </cell>
        </row>
        <row r="163">
          <cell r="D163">
            <v>18504.250070938244</v>
          </cell>
          <cell r="G163">
            <v>8046.2537594338783</v>
          </cell>
        </row>
        <row r="164">
          <cell r="D164">
            <v>5472.8756999597354</v>
          </cell>
          <cell r="G164">
            <v>8043.2445627009256</v>
          </cell>
        </row>
        <row r="165">
          <cell r="D165">
            <v>8980.7427693554146</v>
          </cell>
          <cell r="G165">
            <v>7997.3436232012482</v>
          </cell>
        </row>
        <row r="166">
          <cell r="D166">
            <v>14207.364190804567</v>
          </cell>
          <cell r="G166">
            <v>7996.112309243651</v>
          </cell>
        </row>
        <row r="167">
          <cell r="D167">
            <v>12141.843609828027</v>
          </cell>
          <cell r="G167">
            <v>7986.1999669984671</v>
          </cell>
        </row>
        <row r="168">
          <cell r="D168">
            <v>5869.8979040890463</v>
          </cell>
          <cell r="G168">
            <v>7973.6676059452438</v>
          </cell>
        </row>
        <row r="169">
          <cell r="D169">
            <v>4759.2408520311019</v>
          </cell>
          <cell r="G169">
            <v>7970.2458048931658</v>
          </cell>
        </row>
        <row r="170">
          <cell r="D170">
            <v>12081.536439580537</v>
          </cell>
          <cell r="G170">
            <v>7960.6894152760015</v>
          </cell>
        </row>
        <row r="171">
          <cell r="D171">
            <v>8704.3349057210853</v>
          </cell>
          <cell r="G171">
            <v>7959.2391866535336</v>
          </cell>
        </row>
        <row r="172">
          <cell r="D172">
            <v>7000.6573462294873</v>
          </cell>
          <cell r="G172">
            <v>7951.6077192374305</v>
          </cell>
        </row>
        <row r="173">
          <cell r="D173">
            <v>18961.579445315045</v>
          </cell>
          <cell r="G173">
            <v>7944.6417239453976</v>
          </cell>
        </row>
        <row r="174">
          <cell r="D174">
            <v>11568.92549247687</v>
          </cell>
          <cell r="G174">
            <v>7935.6405531780538</v>
          </cell>
        </row>
        <row r="175">
          <cell r="D175">
            <v>5296.9797867378893</v>
          </cell>
          <cell r="G175">
            <v>7921.5531360447148</v>
          </cell>
        </row>
        <row r="176">
          <cell r="D176">
            <v>22313.652991571373</v>
          </cell>
          <cell r="G176">
            <v>7899.5540488830602</v>
          </cell>
        </row>
        <row r="177">
          <cell r="D177">
            <v>7191.6300520132063</v>
          </cell>
          <cell r="G177">
            <v>7859.6441856348229</v>
          </cell>
        </row>
        <row r="178">
          <cell r="D178">
            <v>7417.781940441294</v>
          </cell>
          <cell r="G178">
            <v>7825.546626560953</v>
          </cell>
        </row>
        <row r="179">
          <cell r="D179">
            <v>8106.2888007668071</v>
          </cell>
          <cell r="G179">
            <v>7820.7725899391889</v>
          </cell>
        </row>
        <row r="180">
          <cell r="D180">
            <v>11865.435746193696</v>
          </cell>
          <cell r="G180">
            <v>7815.9551591194722</v>
          </cell>
        </row>
        <row r="181">
          <cell r="D181">
            <v>9076.2291222472741</v>
          </cell>
          <cell r="G181">
            <v>7773.0320702992522</v>
          </cell>
        </row>
        <row r="182">
          <cell r="D182">
            <v>7985.6744602718272</v>
          </cell>
          <cell r="G182">
            <v>7721.2007068958246</v>
          </cell>
        </row>
        <row r="183">
          <cell r="D183">
            <v>8829.9748437366907</v>
          </cell>
          <cell r="G183">
            <v>7711.4226819891246</v>
          </cell>
        </row>
        <row r="184">
          <cell r="D184">
            <v>8659.1045280354683</v>
          </cell>
          <cell r="G184">
            <v>7710.9061749257899</v>
          </cell>
        </row>
        <row r="185">
          <cell r="D185">
            <v>8181.6727635761699</v>
          </cell>
          <cell r="G185">
            <v>7710.3337781952687</v>
          </cell>
        </row>
        <row r="186">
          <cell r="D186">
            <v>5578.4132478928432</v>
          </cell>
          <cell r="G186">
            <v>7706.6836629196087</v>
          </cell>
        </row>
        <row r="187">
          <cell r="D187">
            <v>11393.029579255024</v>
          </cell>
          <cell r="G187">
            <v>7699.7300944715053</v>
          </cell>
        </row>
        <row r="188">
          <cell r="D188">
            <v>12493.635436271719</v>
          </cell>
          <cell r="G188">
            <v>7655.7477495091198</v>
          </cell>
        </row>
        <row r="189">
          <cell r="D189">
            <v>4693.9080842629874</v>
          </cell>
          <cell r="G189">
            <v>7653.7208311939967</v>
          </cell>
        </row>
        <row r="190">
          <cell r="D190">
            <v>4256.6810999686832</v>
          </cell>
          <cell r="G190">
            <v>7641.0135811895025</v>
          </cell>
        </row>
        <row r="191">
          <cell r="D191">
            <v>14106.852240392082</v>
          </cell>
          <cell r="G191">
            <v>7624.7684812864391</v>
          </cell>
        </row>
        <row r="192">
          <cell r="D192">
            <v>12342.867510652994</v>
          </cell>
          <cell r="G192">
            <v>7607.927652338155</v>
          </cell>
        </row>
        <row r="193">
          <cell r="D193">
            <v>8840.0260387779381</v>
          </cell>
          <cell r="G193">
            <v>7596.9349868319878</v>
          </cell>
        </row>
        <row r="194">
          <cell r="D194">
            <v>8890.2820139841806</v>
          </cell>
          <cell r="G194">
            <v>7582.7452955491117</v>
          </cell>
        </row>
        <row r="195">
          <cell r="D195">
            <v>7875.1113148180948</v>
          </cell>
          <cell r="G195">
            <v>7534.8174422760057</v>
          </cell>
        </row>
        <row r="196">
          <cell r="D196">
            <v>9417.9697536497188</v>
          </cell>
          <cell r="G196">
            <v>7514.1941817811394</v>
          </cell>
        </row>
        <row r="197">
          <cell r="D197">
            <v>3849.6077007981244</v>
          </cell>
          <cell r="G197">
            <v>7504.8828900104281</v>
          </cell>
        </row>
        <row r="198">
          <cell r="D198">
            <v>10739.701901573879</v>
          </cell>
          <cell r="G198">
            <v>7501.4086905089771</v>
          </cell>
        </row>
        <row r="199">
          <cell r="D199">
            <v>11247.287251156922</v>
          </cell>
          <cell r="G199">
            <v>7479.2440689825962</v>
          </cell>
        </row>
        <row r="200">
          <cell r="D200">
            <v>10141.655796619601</v>
          </cell>
          <cell r="G200">
            <v>7463.8302845237713</v>
          </cell>
        </row>
        <row r="201">
          <cell r="D201">
            <v>2919.8721594826507</v>
          </cell>
          <cell r="G201">
            <v>7452.9238267668798</v>
          </cell>
        </row>
        <row r="202">
          <cell r="D202">
            <v>3940.0684561693597</v>
          </cell>
          <cell r="G202">
            <v>7448.9104364809191</v>
          </cell>
        </row>
        <row r="203">
          <cell r="D203">
            <v>5895.0258916921666</v>
          </cell>
          <cell r="G203">
            <v>7309.6737168316185</v>
          </cell>
        </row>
        <row r="204">
          <cell r="D204">
            <v>9513.4561065415783</v>
          </cell>
          <cell r="G204">
            <v>7304.8489577690425</v>
          </cell>
        </row>
        <row r="205">
          <cell r="D205">
            <v>8860.1284288604347</v>
          </cell>
          <cell r="G205">
            <v>7303.2446642975601</v>
          </cell>
        </row>
        <row r="206">
          <cell r="D206">
            <v>8221.8775437411641</v>
          </cell>
          <cell r="G206">
            <v>7269.6272413567949</v>
          </cell>
        </row>
        <row r="207">
          <cell r="D207">
            <v>10664.317938764516</v>
          </cell>
          <cell r="G207">
            <v>7251.5253946676394</v>
          </cell>
        </row>
        <row r="208">
          <cell r="D208">
            <v>11865.435746193696</v>
          </cell>
          <cell r="G208">
            <v>7242.4100781438074</v>
          </cell>
        </row>
        <row r="209">
          <cell r="D209">
            <v>7689.1642065550004</v>
          </cell>
          <cell r="G209">
            <v>7218.9202375251825</v>
          </cell>
        </row>
        <row r="210">
          <cell r="D210">
            <v>8679.206918117965</v>
          </cell>
          <cell r="G210">
            <v>7216.5699592053415</v>
          </cell>
        </row>
        <row r="211">
          <cell r="D211">
            <v>5874.92350160967</v>
          </cell>
          <cell r="G211">
            <v>7187.8614582860173</v>
          </cell>
        </row>
        <row r="212">
          <cell r="D212">
            <v>7040.8621263944806</v>
          </cell>
          <cell r="G212">
            <v>7150.4802728165241</v>
          </cell>
        </row>
        <row r="213">
          <cell r="D213">
            <v>9483.3025214178342</v>
          </cell>
          <cell r="G213">
            <v>7142.3267156303191</v>
          </cell>
        </row>
        <row r="214">
          <cell r="D214">
            <v>4854.7272049229614</v>
          </cell>
          <cell r="G214">
            <v>7138.2366210608916</v>
          </cell>
        </row>
        <row r="215">
          <cell r="D215">
            <v>7508.2426958125297</v>
          </cell>
          <cell r="G215">
            <v>7117.1171861410967</v>
          </cell>
        </row>
        <row r="216">
          <cell r="D216">
            <v>4327.0394652574214</v>
          </cell>
          <cell r="G216">
            <v>7113.886582580657</v>
          </cell>
        </row>
        <row r="217">
          <cell r="D217">
            <v>8241.9799338236608</v>
          </cell>
          <cell r="G217">
            <v>7110.6352100872464</v>
          </cell>
        </row>
        <row r="218">
          <cell r="D218">
            <v>7141.3740768069647</v>
          </cell>
          <cell r="G218">
            <v>7096.7530334190769</v>
          </cell>
        </row>
        <row r="219">
          <cell r="D219">
            <v>6749.3774701982784</v>
          </cell>
          <cell r="G219">
            <v>7095.7157381444604</v>
          </cell>
        </row>
        <row r="220">
          <cell r="D220">
            <v>9272.2274255516186</v>
          </cell>
          <cell r="G220">
            <v>7083.4760949571673</v>
          </cell>
        </row>
        <row r="221">
          <cell r="D221">
            <v>6633.7887272239223</v>
          </cell>
          <cell r="G221">
            <v>7041.2307940667506</v>
          </cell>
        </row>
        <row r="222">
          <cell r="D222">
            <v>4231.5531123655619</v>
          </cell>
          <cell r="G222">
            <v>7037.8371050729293</v>
          </cell>
        </row>
        <row r="223">
          <cell r="D223">
            <v>8292.2359090299014</v>
          </cell>
          <cell r="G223">
            <v>7035.2484356486984</v>
          </cell>
        </row>
        <row r="224">
          <cell r="D224">
            <v>16710.11175607541</v>
          </cell>
          <cell r="G224">
            <v>7031.8468478652294</v>
          </cell>
        </row>
        <row r="225">
          <cell r="D225">
            <v>11408.106371816895</v>
          </cell>
          <cell r="G225">
            <v>7030.0835100017739</v>
          </cell>
        </row>
        <row r="226">
          <cell r="D226">
            <v>6890.0942007757549</v>
          </cell>
          <cell r="G226">
            <v>7028.4035847129398</v>
          </cell>
        </row>
        <row r="227">
          <cell r="D227">
            <v>12865.529652797908</v>
          </cell>
          <cell r="G227">
            <v>7016.0031445190043</v>
          </cell>
        </row>
        <row r="228">
          <cell r="D228">
            <v>5940.2562693777845</v>
          </cell>
          <cell r="G228">
            <v>6984.3741995032033</v>
          </cell>
        </row>
        <row r="229">
          <cell r="D229">
            <v>12317.739523049873</v>
          </cell>
          <cell r="G229">
            <v>6978.0628749807092</v>
          </cell>
        </row>
        <row r="230">
          <cell r="D230">
            <v>7789.6761569674836</v>
          </cell>
          <cell r="G230">
            <v>6961.5043455259311</v>
          </cell>
        </row>
        <row r="231">
          <cell r="D231">
            <v>6925.2733834201244</v>
          </cell>
          <cell r="G231">
            <v>6921.2217457491024</v>
          </cell>
        </row>
        <row r="232">
          <cell r="D232">
            <v>9387.8161685259747</v>
          </cell>
          <cell r="G232">
            <v>6899.5204938410934</v>
          </cell>
        </row>
        <row r="233">
          <cell r="D233">
            <v>5090.9302883922974</v>
          </cell>
          <cell r="G233">
            <v>6867.0372810223789</v>
          </cell>
        </row>
        <row r="234">
          <cell r="D234">
            <v>5769.3859536765622</v>
          </cell>
          <cell r="G234">
            <v>6857.0317822912521</v>
          </cell>
        </row>
        <row r="235">
          <cell r="D235">
            <v>7950.4952776274577</v>
          </cell>
          <cell r="G235">
            <v>6855.6874949438188</v>
          </cell>
        </row>
        <row r="236">
          <cell r="D236">
            <v>7000.6573462294873</v>
          </cell>
          <cell r="G236">
            <v>6848.8831700872206</v>
          </cell>
        </row>
        <row r="237">
          <cell r="D237">
            <v>20675.308199847888</v>
          </cell>
          <cell r="G237">
            <v>6823.2399885120985</v>
          </cell>
        </row>
        <row r="238">
          <cell r="D238">
            <v>8432.9526396073798</v>
          </cell>
          <cell r="G238">
            <v>6815.8321866066535</v>
          </cell>
        </row>
        <row r="239">
          <cell r="D239">
            <v>10176.834979263971</v>
          </cell>
          <cell r="G239">
            <v>6803.6380883565935</v>
          </cell>
        </row>
        <row r="240">
          <cell r="D240">
            <v>6905.1709933376278</v>
          </cell>
          <cell r="G240">
            <v>6795.2619728581385</v>
          </cell>
        </row>
        <row r="241">
          <cell r="D241">
            <v>6538.3023743320628</v>
          </cell>
          <cell r="G241">
            <v>6790.6292897654521</v>
          </cell>
        </row>
        <row r="242">
          <cell r="D242">
            <v>5900.0514892127912</v>
          </cell>
          <cell r="G242">
            <v>6777.9964425209128</v>
          </cell>
        </row>
        <row r="243">
          <cell r="D243">
            <v>5834.7187214446767</v>
          </cell>
          <cell r="G243">
            <v>6775.8441948182126</v>
          </cell>
        </row>
        <row r="244">
          <cell r="D244">
            <v>20529.56587174979</v>
          </cell>
          <cell r="G244">
            <v>6767.4095314758442</v>
          </cell>
        </row>
        <row r="245">
          <cell r="D245">
            <v>15961.297725502405</v>
          </cell>
          <cell r="G245">
            <v>6735.2313867623216</v>
          </cell>
        </row>
        <row r="246">
          <cell r="D246">
            <v>6880.0430057345066</v>
          </cell>
          <cell r="G246">
            <v>6727.6163388027499</v>
          </cell>
        </row>
        <row r="247">
          <cell r="D247">
            <v>8568.6437726642325</v>
          </cell>
          <cell r="G247">
            <v>6706.4218778512723</v>
          </cell>
        </row>
        <row r="248">
          <cell r="D248">
            <v>4412.4746231080326</v>
          </cell>
          <cell r="G248">
            <v>6705.1555767605569</v>
          </cell>
        </row>
        <row r="249">
          <cell r="D249">
            <v>1839.368692548451</v>
          </cell>
          <cell r="G249">
            <v>6690.963679405656</v>
          </cell>
        </row>
        <row r="250">
          <cell r="D250">
            <v>15694.941056909323</v>
          </cell>
          <cell r="G250">
            <v>6671.2093890107462</v>
          </cell>
        </row>
        <row r="251">
          <cell r="D251">
            <v>5729.1811735115689</v>
          </cell>
          <cell r="G251">
            <v>6666.5798802495137</v>
          </cell>
        </row>
        <row r="252">
          <cell r="D252">
            <v>9498.3793139797053</v>
          </cell>
          <cell r="G252">
            <v>6661.8944804862103</v>
          </cell>
        </row>
        <row r="253">
          <cell r="D253">
            <v>6412.6624363164574</v>
          </cell>
          <cell r="G253">
            <v>6644.4169894564156</v>
          </cell>
        </row>
        <row r="254">
          <cell r="D254">
            <v>4533.0889636030133</v>
          </cell>
          <cell r="G254">
            <v>6631.9664150735325</v>
          </cell>
        </row>
        <row r="255">
          <cell r="D255">
            <v>3663.6605925350295</v>
          </cell>
          <cell r="G255">
            <v>6614.2411746328889</v>
          </cell>
        </row>
        <row r="256">
          <cell r="D256">
            <v>11317.645616445661</v>
          </cell>
          <cell r="G256">
            <v>6599.8504871806808</v>
          </cell>
        </row>
        <row r="257">
          <cell r="D257">
            <v>3990.3244313756013</v>
          </cell>
          <cell r="G257">
            <v>6572.0724509885576</v>
          </cell>
        </row>
        <row r="258">
          <cell r="D258">
            <v>5528.1572726866016</v>
          </cell>
          <cell r="G258">
            <v>6567.8207609336851</v>
          </cell>
        </row>
        <row r="259">
          <cell r="D259">
            <v>10699.497121408886</v>
          </cell>
          <cell r="G259">
            <v>6545.9284018361723</v>
          </cell>
        </row>
        <row r="260">
          <cell r="D260">
            <v>6412.6624363164574</v>
          </cell>
          <cell r="G260">
            <v>6540.5025336200115</v>
          </cell>
        </row>
        <row r="261">
          <cell r="D261">
            <v>11438.259956940641</v>
          </cell>
          <cell r="G261">
            <v>6529.6791559240901</v>
          </cell>
        </row>
        <row r="262">
          <cell r="D262">
            <v>5422.6197247534938</v>
          </cell>
          <cell r="G262">
            <v>6528.5042457107966</v>
          </cell>
        </row>
        <row r="263">
          <cell r="D263">
            <v>10096.425418933984</v>
          </cell>
          <cell r="G263">
            <v>6507.1864882382442</v>
          </cell>
        </row>
        <row r="264">
          <cell r="D264">
            <v>19846.084608944901</v>
          </cell>
          <cell r="G264">
            <v>6498.8073882082572</v>
          </cell>
        </row>
        <row r="265">
          <cell r="D265">
            <v>8804.8468561335685</v>
          </cell>
          <cell r="G265">
            <v>6497.4103032592111</v>
          </cell>
        </row>
        <row r="266">
          <cell r="D266">
            <v>2859.5649892351603</v>
          </cell>
          <cell r="G266">
            <v>6496.993583031639</v>
          </cell>
        </row>
        <row r="267">
          <cell r="D267">
            <v>9196.8434627422557</v>
          </cell>
          <cell r="G267">
            <v>6494.1354949518181</v>
          </cell>
        </row>
        <row r="268">
          <cell r="D268">
            <v>6829.7870305282649</v>
          </cell>
          <cell r="G268">
            <v>6493.831215820951</v>
          </cell>
        </row>
        <row r="269">
          <cell r="D269">
            <v>5935.2306718571599</v>
          </cell>
          <cell r="G269">
            <v>6463.1629661947654</v>
          </cell>
        </row>
        <row r="270">
          <cell r="D270">
            <v>8915.4100015873009</v>
          </cell>
          <cell r="G270">
            <v>6424.8287340345532</v>
          </cell>
        </row>
        <row r="271">
          <cell r="D271">
            <v>5518.1060776453533</v>
          </cell>
          <cell r="G271">
            <v>6422.1119070633513</v>
          </cell>
        </row>
        <row r="272">
          <cell r="D272">
            <v>10644.215548682019</v>
          </cell>
          <cell r="G272">
            <v>6410.3103403394625</v>
          </cell>
        </row>
        <row r="273">
          <cell r="D273">
            <v>10076.323028851488</v>
          </cell>
          <cell r="G273">
            <v>6392.4219862984255</v>
          </cell>
        </row>
        <row r="274">
          <cell r="D274">
            <v>3779.2493355093857</v>
          </cell>
          <cell r="G274">
            <v>6371.5634788939742</v>
          </cell>
        </row>
        <row r="275">
          <cell r="D275">
            <v>15388.379608151248</v>
          </cell>
          <cell r="G275">
            <v>6366.5056680022126</v>
          </cell>
        </row>
        <row r="276">
          <cell r="D276">
            <v>10227.090954470214</v>
          </cell>
          <cell r="G276">
            <v>6341.6949227410869</v>
          </cell>
        </row>
        <row r="277">
          <cell r="D277">
            <v>2407.2612123789836</v>
          </cell>
          <cell r="G277">
            <v>6335.4757149106536</v>
          </cell>
        </row>
        <row r="278">
          <cell r="D278">
            <v>12644.403361890445</v>
          </cell>
          <cell r="G278">
            <v>6334.9674023966882</v>
          </cell>
        </row>
        <row r="279">
          <cell r="D279">
            <v>14403.362494108909</v>
          </cell>
          <cell r="G279">
            <v>6329.5306351398458</v>
          </cell>
        </row>
        <row r="280">
          <cell r="D280">
            <v>7739.420181761242</v>
          </cell>
          <cell r="G280">
            <v>6324.4656302919184</v>
          </cell>
        </row>
        <row r="281">
          <cell r="D281">
            <v>7362.5003677144286</v>
          </cell>
          <cell r="G281">
            <v>6321.0246708116665</v>
          </cell>
        </row>
        <row r="282">
          <cell r="D282">
            <v>1296.6041603210392</v>
          </cell>
          <cell r="G282">
            <v>6301.6573864029724</v>
          </cell>
        </row>
        <row r="283">
          <cell r="D283">
            <v>4131.0411619530787</v>
          </cell>
          <cell r="G283">
            <v>6298.7307916184709</v>
          </cell>
        </row>
        <row r="284">
          <cell r="D284">
            <v>4648.6777065773695</v>
          </cell>
          <cell r="G284">
            <v>6259.8757891787254</v>
          </cell>
        </row>
        <row r="285">
          <cell r="D285">
            <v>6538.3023743320628</v>
          </cell>
          <cell r="G285">
            <v>6250.3381873694043</v>
          </cell>
        </row>
        <row r="286">
          <cell r="D286">
            <v>2613.3107107245751</v>
          </cell>
          <cell r="G286">
            <v>6241.1688171049109</v>
          </cell>
        </row>
        <row r="287">
          <cell r="D287">
            <v>12302.662730488</v>
          </cell>
          <cell r="G287">
            <v>6227.0815054547347</v>
          </cell>
        </row>
        <row r="288">
          <cell r="D288">
            <v>4347.141855339918</v>
          </cell>
          <cell r="G288">
            <v>6204.2995458226042</v>
          </cell>
        </row>
        <row r="289">
          <cell r="D289">
            <v>3447.5598991481897</v>
          </cell>
          <cell r="G289">
            <v>6200.5743468622286</v>
          </cell>
        </row>
        <row r="290">
          <cell r="D290">
            <v>13408.294185025321</v>
          </cell>
          <cell r="G290">
            <v>6176.7526210738188</v>
          </cell>
        </row>
        <row r="291">
          <cell r="D291">
            <v>8131.4167883699283</v>
          </cell>
          <cell r="G291">
            <v>6163.7329086349482</v>
          </cell>
        </row>
        <row r="292">
          <cell r="D292">
            <v>7598.7034511837646</v>
          </cell>
          <cell r="G292">
            <v>6162.0888330709513</v>
          </cell>
        </row>
        <row r="293">
          <cell r="D293">
            <v>7136.3484792863401</v>
          </cell>
          <cell r="G293">
            <v>6148.5253165975164</v>
          </cell>
        </row>
        <row r="294">
          <cell r="D294">
            <v>18293.174975072026</v>
          </cell>
          <cell r="G294">
            <v>6144.5611027060777</v>
          </cell>
        </row>
        <row r="295">
          <cell r="D295">
            <v>12302.662730488</v>
          </cell>
          <cell r="G295">
            <v>6144.5167677708041</v>
          </cell>
        </row>
        <row r="296">
          <cell r="D296">
            <v>9327.5089982784848</v>
          </cell>
          <cell r="G296">
            <v>6139.2855285732676</v>
          </cell>
        </row>
        <row r="297">
          <cell r="D297">
            <v>5442.7221148359904</v>
          </cell>
          <cell r="G297">
            <v>6134.4736452355764</v>
          </cell>
        </row>
        <row r="298">
          <cell r="D298">
            <v>10649.241146202645</v>
          </cell>
          <cell r="G298">
            <v>6118.9746721821193</v>
          </cell>
        </row>
        <row r="299">
          <cell r="D299">
            <v>7804.7529495293566</v>
          </cell>
          <cell r="G299">
            <v>6116.9205867100682</v>
          </cell>
        </row>
        <row r="300">
          <cell r="D300">
            <v>9417.9697536497188</v>
          </cell>
          <cell r="G300">
            <v>6093.5452782457805</v>
          </cell>
        </row>
        <row r="301">
          <cell r="D301">
            <v>7211.7324420957029</v>
          </cell>
          <cell r="G301">
            <v>6070.9884821370988</v>
          </cell>
        </row>
        <row r="302">
          <cell r="D302">
            <v>11679.488637930603</v>
          </cell>
          <cell r="G302">
            <v>6067.5706541487107</v>
          </cell>
        </row>
        <row r="303">
          <cell r="D303">
            <v>7201.6812470544546</v>
          </cell>
          <cell r="G303">
            <v>6061.6846756823425</v>
          </cell>
        </row>
        <row r="304">
          <cell r="D304">
            <v>8799.8212586129448</v>
          </cell>
          <cell r="G304">
            <v>6040.9798524032003</v>
          </cell>
        </row>
        <row r="305">
          <cell r="D305">
            <v>12036.306061894918</v>
          </cell>
          <cell r="G305">
            <v>6033.6758254948872</v>
          </cell>
        </row>
        <row r="306">
          <cell r="D306">
            <v>7196.65564953383</v>
          </cell>
          <cell r="G306">
            <v>6030.1225121959824</v>
          </cell>
        </row>
        <row r="307">
          <cell r="D307">
            <v>8845.0516362985618</v>
          </cell>
          <cell r="G307">
            <v>6024.5200757008779</v>
          </cell>
        </row>
        <row r="308">
          <cell r="D308">
            <v>3563.1486421225459</v>
          </cell>
          <cell r="G308">
            <v>6023.1550470122556</v>
          </cell>
        </row>
        <row r="309">
          <cell r="D309">
            <v>7799.7273520087319</v>
          </cell>
          <cell r="G309">
            <v>6016.7518109017465</v>
          </cell>
        </row>
        <row r="310">
          <cell r="D310">
            <v>5286.928591696641</v>
          </cell>
          <cell r="G310">
            <v>5992.9571576507287</v>
          </cell>
        </row>
        <row r="311">
          <cell r="D311">
            <v>3673.7117875762779</v>
          </cell>
          <cell r="G311">
            <v>5991.3778765869401</v>
          </cell>
        </row>
        <row r="312">
          <cell r="D312">
            <v>12006.152476771174</v>
          </cell>
          <cell r="G312">
            <v>5991.2321742127742</v>
          </cell>
        </row>
        <row r="313">
          <cell r="D313">
            <v>9825.0431528202789</v>
          </cell>
          <cell r="G313">
            <v>5975.9488029294625</v>
          </cell>
        </row>
        <row r="314">
          <cell r="D314">
            <v>5960.3586594602812</v>
          </cell>
          <cell r="G314">
            <v>5972.2566349490853</v>
          </cell>
        </row>
        <row r="315">
          <cell r="D315">
            <v>21785.965251905833</v>
          </cell>
          <cell r="G315">
            <v>5946.9884120263823</v>
          </cell>
        </row>
        <row r="316">
          <cell r="D316">
            <v>6035.742622269644</v>
          </cell>
          <cell r="G316">
            <v>5939.4361554099942</v>
          </cell>
        </row>
        <row r="317">
          <cell r="D317">
            <v>9005.8707569585367</v>
          </cell>
          <cell r="G317">
            <v>5932.730643472968</v>
          </cell>
        </row>
        <row r="318">
          <cell r="D318">
            <v>8292.2359090299014</v>
          </cell>
          <cell r="G318">
            <v>5931.4994209190781</v>
          </cell>
        </row>
        <row r="319">
          <cell r="D319">
            <v>8272.1335189474048</v>
          </cell>
          <cell r="G319">
            <v>5929.9268517128585</v>
          </cell>
        </row>
        <row r="320">
          <cell r="D320">
            <v>7719.3177916787454</v>
          </cell>
          <cell r="G320">
            <v>5918.8419688144859</v>
          </cell>
        </row>
        <row r="321">
          <cell r="D321">
            <v>6945.3757735026211</v>
          </cell>
          <cell r="G321">
            <v>5907.5448695035839</v>
          </cell>
        </row>
        <row r="322">
          <cell r="D322">
            <v>4447.6538057524021</v>
          </cell>
          <cell r="G322">
            <v>5905.6613882452975</v>
          </cell>
        </row>
        <row r="323">
          <cell r="D323">
            <v>3301.8175710500882</v>
          </cell>
          <cell r="G323">
            <v>5904.6885405354387</v>
          </cell>
        </row>
        <row r="324">
          <cell r="D324">
            <v>9046.07553712353</v>
          </cell>
          <cell r="G324">
            <v>5896.5683436479794</v>
          </cell>
        </row>
        <row r="325">
          <cell r="D325">
            <v>10679.394731326389</v>
          </cell>
          <cell r="G325">
            <v>5894.2768423223079</v>
          </cell>
        </row>
        <row r="326">
          <cell r="D326">
            <v>9980.8366759596283</v>
          </cell>
          <cell r="G326">
            <v>5888.1305914317036</v>
          </cell>
        </row>
        <row r="327">
          <cell r="D327">
            <v>13649.522866015281</v>
          </cell>
          <cell r="G327">
            <v>5886.3961001266443</v>
          </cell>
        </row>
        <row r="328">
          <cell r="D328">
            <v>6513.1743867289415</v>
          </cell>
          <cell r="G328">
            <v>5856.4269397323551</v>
          </cell>
        </row>
        <row r="329">
          <cell r="D329">
            <v>8895.3076115048043</v>
          </cell>
          <cell r="G329">
            <v>5841.1377970899621</v>
          </cell>
        </row>
        <row r="330">
          <cell r="D330">
            <v>13875.674754443369</v>
          </cell>
          <cell r="G330">
            <v>5820.0181047130463</v>
          </cell>
        </row>
        <row r="331">
          <cell r="D331">
            <v>6427.7392288783303</v>
          </cell>
          <cell r="G331">
            <v>5805.0086523788204</v>
          </cell>
        </row>
        <row r="332">
          <cell r="D332">
            <v>10764.829889177001</v>
          </cell>
          <cell r="G332">
            <v>5784.3130886969411</v>
          </cell>
        </row>
        <row r="333">
          <cell r="D333">
            <v>10815.085864383242</v>
          </cell>
          <cell r="G333">
            <v>5772.0730586949639</v>
          </cell>
        </row>
        <row r="334">
          <cell r="D334">
            <v>7106.1948941625951</v>
          </cell>
          <cell r="G334">
            <v>5757.8448183345981</v>
          </cell>
        </row>
        <row r="335">
          <cell r="D335">
            <v>7412.7563429206702</v>
          </cell>
          <cell r="G335">
            <v>5742.7161119724296</v>
          </cell>
        </row>
        <row r="336">
          <cell r="D336">
            <v>2236.3908966777617</v>
          </cell>
          <cell r="G336">
            <v>5742.3354070880478</v>
          </cell>
        </row>
        <row r="337">
          <cell r="D337">
            <v>5759.3347586353138</v>
          </cell>
          <cell r="G337">
            <v>5739.5487788949667</v>
          </cell>
        </row>
        <row r="338">
          <cell r="D338">
            <v>7101.1692966419705</v>
          </cell>
          <cell r="G338">
            <v>5736.7798504591638</v>
          </cell>
        </row>
        <row r="339">
          <cell r="D339">
            <v>4181.2971371593203</v>
          </cell>
          <cell r="G339">
            <v>5714.6319014290566</v>
          </cell>
        </row>
        <row r="340">
          <cell r="D340">
            <v>12337.84191313237</v>
          </cell>
          <cell r="G340">
            <v>5714.3173768507868</v>
          </cell>
        </row>
        <row r="341">
          <cell r="D341">
            <v>5462.824504918487</v>
          </cell>
          <cell r="G341">
            <v>5708.7281514276428</v>
          </cell>
        </row>
        <row r="342">
          <cell r="D342">
            <v>12136.818012307402</v>
          </cell>
          <cell r="G342">
            <v>5704.6233656986406</v>
          </cell>
        </row>
        <row r="343">
          <cell r="D343">
            <v>7282.0908073844412</v>
          </cell>
          <cell r="G343">
            <v>5693.3832896354461</v>
          </cell>
        </row>
        <row r="344">
          <cell r="D344">
            <v>7116.2460892038434</v>
          </cell>
          <cell r="G344">
            <v>5672.6082039815647</v>
          </cell>
        </row>
        <row r="345">
          <cell r="D345">
            <v>7704.2409991168724</v>
          </cell>
          <cell r="G345">
            <v>5669.4153484440276</v>
          </cell>
        </row>
        <row r="346">
          <cell r="D346">
            <v>5643.7460156609577</v>
          </cell>
          <cell r="G346">
            <v>5660.3252066491377</v>
          </cell>
        </row>
        <row r="347">
          <cell r="D347">
            <v>13554.036513123421</v>
          </cell>
          <cell r="G347">
            <v>5659.6415632622966</v>
          </cell>
        </row>
        <row r="348">
          <cell r="D348">
            <v>4588.3705363298795</v>
          </cell>
          <cell r="G348">
            <v>5636.136875650599</v>
          </cell>
        </row>
        <row r="349">
          <cell r="D349">
            <v>4975.3415454179412</v>
          </cell>
          <cell r="G349">
            <v>5631.147048451985</v>
          </cell>
        </row>
        <row r="350">
          <cell r="D350">
            <v>3899.863676004366</v>
          </cell>
          <cell r="G350">
            <v>5622.1400197016801</v>
          </cell>
        </row>
        <row r="351">
          <cell r="D351">
            <v>9905.4527131502655</v>
          </cell>
          <cell r="G351">
            <v>5620.4384330989842</v>
          </cell>
        </row>
        <row r="352">
          <cell r="D352">
            <v>9835.0943478615263</v>
          </cell>
          <cell r="G352">
            <v>5620.3723741493068</v>
          </cell>
        </row>
        <row r="353">
          <cell r="D353">
            <v>2929.923354523899</v>
          </cell>
          <cell r="G353">
            <v>5611.9972290998485</v>
          </cell>
        </row>
        <row r="354">
          <cell r="D354">
            <v>4523.037768561765</v>
          </cell>
          <cell r="G354">
            <v>5607.3151427216799</v>
          </cell>
        </row>
        <row r="355">
          <cell r="D355">
            <v>7297.1675999463141</v>
          </cell>
          <cell r="G355">
            <v>5607.1461054020365</v>
          </cell>
        </row>
        <row r="356">
          <cell r="D356">
            <v>8241.9799338236608</v>
          </cell>
          <cell r="G356">
            <v>5605.5746630444637</v>
          </cell>
        </row>
        <row r="357">
          <cell r="D357">
            <v>4749.1896569898527</v>
          </cell>
          <cell r="G357">
            <v>5603.803293731944</v>
          </cell>
        </row>
        <row r="358">
          <cell r="D358">
            <v>10734.676304053255</v>
          </cell>
          <cell r="G358">
            <v>5600.0551469818147</v>
          </cell>
        </row>
        <row r="359">
          <cell r="D359">
            <v>5739.2323685528172</v>
          </cell>
          <cell r="G359">
            <v>5592.963336862178</v>
          </cell>
        </row>
        <row r="360">
          <cell r="D360">
            <v>7357.474770193804</v>
          </cell>
          <cell r="G360">
            <v>5571.7151612805264</v>
          </cell>
        </row>
        <row r="361">
          <cell r="D361">
            <v>10046.169443727742</v>
          </cell>
          <cell r="G361">
            <v>5566.0535188973245</v>
          </cell>
        </row>
        <row r="362">
          <cell r="D362">
            <v>6528.2511792908135</v>
          </cell>
          <cell r="G362">
            <v>5560.2663153779695</v>
          </cell>
        </row>
        <row r="363">
          <cell r="D363">
            <v>13468.601355272811</v>
          </cell>
          <cell r="G363">
            <v>5543.3942595829894</v>
          </cell>
        </row>
        <row r="364">
          <cell r="D364">
            <v>7478.0891106887848</v>
          </cell>
          <cell r="G364">
            <v>5541.6690198902807</v>
          </cell>
        </row>
        <row r="365">
          <cell r="D365">
            <v>7322.2955875494345</v>
          </cell>
          <cell r="G365">
            <v>5518.6791118254896</v>
          </cell>
        </row>
        <row r="366">
          <cell r="D366">
            <v>6553.3791668939348</v>
          </cell>
          <cell r="G366">
            <v>5511.3121594671284</v>
          </cell>
        </row>
        <row r="367">
          <cell r="D367">
            <v>4749.1896569898527</v>
          </cell>
          <cell r="G367">
            <v>5476.3365209708954</v>
          </cell>
        </row>
        <row r="368">
          <cell r="D368">
            <v>7287.1164049050658</v>
          </cell>
          <cell r="G368">
            <v>5476.0523508614278</v>
          </cell>
        </row>
        <row r="369">
          <cell r="D369">
            <v>10488.42202554267</v>
          </cell>
          <cell r="G369">
            <v>5443.2091922829741</v>
          </cell>
        </row>
        <row r="370">
          <cell r="D370">
            <v>6231.7409255739867</v>
          </cell>
          <cell r="G370">
            <v>5434.6347722552191</v>
          </cell>
        </row>
        <row r="371">
          <cell r="D371">
            <v>11247.287251156922</v>
          </cell>
          <cell r="G371">
            <v>5433.4475130660858</v>
          </cell>
        </row>
        <row r="372">
          <cell r="D372">
            <v>5804.5651363209317</v>
          </cell>
          <cell r="G372">
            <v>5431.298857830926</v>
          </cell>
        </row>
        <row r="373">
          <cell r="D373">
            <v>3166.1264379932354</v>
          </cell>
          <cell r="G373">
            <v>5431.0763306414501</v>
          </cell>
        </row>
        <row r="374">
          <cell r="D374">
            <v>7211.7324420957029</v>
          </cell>
          <cell r="G374">
            <v>5424.7026651663373</v>
          </cell>
        </row>
        <row r="375">
          <cell r="D375">
            <v>894.55635867110459</v>
          </cell>
          <cell r="G375">
            <v>5404.9030636509715</v>
          </cell>
        </row>
        <row r="376">
          <cell r="D376">
            <v>4538.114561123637</v>
          </cell>
          <cell r="G376">
            <v>5399.9855763420273</v>
          </cell>
        </row>
        <row r="377">
          <cell r="D377">
            <v>7287.1164049050658</v>
          </cell>
          <cell r="G377">
            <v>5368.9574092784542</v>
          </cell>
        </row>
        <row r="378">
          <cell r="D378">
            <v>9448.1233387734646</v>
          </cell>
          <cell r="G378">
            <v>5361.5362538697163</v>
          </cell>
        </row>
        <row r="379">
          <cell r="D379">
            <v>5286.928591696641</v>
          </cell>
          <cell r="G379">
            <v>5354.989343087037</v>
          </cell>
        </row>
        <row r="380">
          <cell r="D380">
            <v>9146.5874875360132</v>
          </cell>
          <cell r="G380">
            <v>5349.3840531215146</v>
          </cell>
        </row>
        <row r="381">
          <cell r="D381">
            <v>8719.4116982829582</v>
          </cell>
          <cell r="G381">
            <v>5344.1020655888342</v>
          </cell>
        </row>
        <row r="382">
          <cell r="D382">
            <v>6096.0497925171339</v>
          </cell>
          <cell r="G382">
            <v>5340.7947575039398</v>
          </cell>
        </row>
        <row r="383">
          <cell r="D383">
            <v>6503.1231916876932</v>
          </cell>
          <cell r="G383">
            <v>5339.9837137450704</v>
          </cell>
        </row>
        <row r="384">
          <cell r="D384">
            <v>16629.702195745424</v>
          </cell>
          <cell r="G384">
            <v>5318.6692152448768</v>
          </cell>
        </row>
        <row r="385">
          <cell r="D385">
            <v>11815.179770987455</v>
          </cell>
          <cell r="G385">
            <v>5318.3661224488833</v>
          </cell>
        </row>
        <row r="386">
          <cell r="D386">
            <v>6995.6317487088627</v>
          </cell>
          <cell r="G386">
            <v>5311.2005153393347</v>
          </cell>
        </row>
        <row r="387">
          <cell r="D387">
            <v>9438.0721437322154</v>
          </cell>
          <cell r="G387">
            <v>5307.8041618962425</v>
          </cell>
        </row>
        <row r="388">
          <cell r="D388">
            <v>4025.5036140199709</v>
          </cell>
          <cell r="G388">
            <v>5288.97260435303</v>
          </cell>
        </row>
        <row r="389">
          <cell r="D389">
            <v>15659.761874264956</v>
          </cell>
          <cell r="G389">
            <v>5288.7775525093057</v>
          </cell>
        </row>
        <row r="390">
          <cell r="D390">
            <v>8151.519178452425</v>
          </cell>
          <cell r="G390">
            <v>5274.5530031139915</v>
          </cell>
        </row>
        <row r="391">
          <cell r="D391">
            <v>3754.1213479062649</v>
          </cell>
          <cell r="G391">
            <v>5273.2182465627347</v>
          </cell>
        </row>
        <row r="392">
          <cell r="D392">
            <v>3784.2749330300098</v>
          </cell>
          <cell r="G392">
            <v>5265.8185381379071</v>
          </cell>
        </row>
        <row r="393">
          <cell r="D393">
            <v>8066.0840206018138</v>
          </cell>
          <cell r="G393">
            <v>5262.6957115089108</v>
          </cell>
        </row>
        <row r="394">
          <cell r="D394">
            <v>7136.3484792863401</v>
          </cell>
          <cell r="G394">
            <v>5260.7948995732668</v>
          </cell>
        </row>
        <row r="395">
          <cell r="D395">
            <v>10885.444229671981</v>
          </cell>
          <cell r="G395">
            <v>5219.6211586814579</v>
          </cell>
        </row>
        <row r="396">
          <cell r="D396">
            <v>11538.771907353124</v>
          </cell>
          <cell r="G396">
            <v>5211.0538779433273</v>
          </cell>
        </row>
        <row r="397">
          <cell r="D397">
            <v>9835.0943478615263</v>
          </cell>
          <cell r="G397">
            <v>5210.9855993180072</v>
          </cell>
        </row>
        <row r="398">
          <cell r="D398">
            <v>9664.224032160304</v>
          </cell>
          <cell r="G398">
            <v>5208.0828780926449</v>
          </cell>
        </row>
        <row r="399">
          <cell r="D399">
            <v>14539.053627165762</v>
          </cell>
          <cell r="G399">
            <v>5206.707115726007</v>
          </cell>
        </row>
        <row r="400">
          <cell r="D400">
            <v>8809.872453654194</v>
          </cell>
          <cell r="G400">
            <v>5203.4641482288334</v>
          </cell>
        </row>
        <row r="401">
          <cell r="D401">
            <v>13182.142296597232</v>
          </cell>
          <cell r="G401">
            <v>5194.6332538740862</v>
          </cell>
        </row>
        <row r="402">
          <cell r="D402">
            <v>10237.142149511461</v>
          </cell>
          <cell r="G402">
            <v>5191.5232852641821</v>
          </cell>
        </row>
        <row r="403">
          <cell r="D403">
            <v>6186.5105478883697</v>
          </cell>
          <cell r="G403">
            <v>5191.3898831723964</v>
          </cell>
        </row>
        <row r="404">
          <cell r="D404">
            <v>3236.4848032819741</v>
          </cell>
          <cell r="G404">
            <v>5185.1241873355348</v>
          </cell>
        </row>
        <row r="405">
          <cell r="D405">
            <v>4839.6504123610885</v>
          </cell>
          <cell r="G405">
            <v>5184.0787845477262</v>
          </cell>
        </row>
        <row r="406">
          <cell r="D406">
            <v>3306.8431685707124</v>
          </cell>
          <cell r="G406">
            <v>5183.6828129401301</v>
          </cell>
        </row>
        <row r="407">
          <cell r="D407">
            <v>9965.7598833977554</v>
          </cell>
          <cell r="G407">
            <v>5180.9362881651341</v>
          </cell>
        </row>
        <row r="408">
          <cell r="D408">
            <v>7940.4440825862093</v>
          </cell>
          <cell r="G408">
            <v>5175.9623894764554</v>
          </cell>
        </row>
        <row r="409">
          <cell r="D409">
            <v>3437.5087041069414</v>
          </cell>
          <cell r="G409">
            <v>5170.8008137936868</v>
          </cell>
        </row>
        <row r="410">
          <cell r="D410">
            <v>9061.1523296854029</v>
          </cell>
          <cell r="G410">
            <v>5165.9199954649284</v>
          </cell>
        </row>
        <row r="411">
          <cell r="D411">
            <v>12468.507448668599</v>
          </cell>
          <cell r="G411">
            <v>5165.1366331196068</v>
          </cell>
        </row>
        <row r="412">
          <cell r="D412">
            <v>5683.950795825951</v>
          </cell>
          <cell r="G412">
            <v>5154.2241271593957</v>
          </cell>
        </row>
        <row r="413">
          <cell r="D413">
            <v>8689.2581131592124</v>
          </cell>
          <cell r="G413">
            <v>5144.9343978595716</v>
          </cell>
        </row>
        <row r="414">
          <cell r="D414">
            <v>9221.9714503453761</v>
          </cell>
          <cell r="G414">
            <v>5142.1004661039697</v>
          </cell>
        </row>
        <row r="415">
          <cell r="D415">
            <v>7442.9099280444152</v>
          </cell>
          <cell r="G415">
            <v>5139.9774212012053</v>
          </cell>
        </row>
        <row r="416">
          <cell r="D416">
            <v>3276.6895834469674</v>
          </cell>
          <cell r="G416">
            <v>5135.0818989120562</v>
          </cell>
        </row>
        <row r="417">
          <cell r="D417">
            <v>6452.8672164814516</v>
          </cell>
          <cell r="G417">
            <v>5126.039418223857</v>
          </cell>
        </row>
        <row r="418">
          <cell r="D418">
            <v>2331.8772495696212</v>
          </cell>
          <cell r="G418">
            <v>5122.3468894351299</v>
          </cell>
        </row>
        <row r="419">
          <cell r="D419">
            <v>10116.527809016481</v>
          </cell>
          <cell r="G419">
            <v>5122.2015921322945</v>
          </cell>
        </row>
        <row r="420">
          <cell r="D420">
            <v>10051.195041248366</v>
          </cell>
          <cell r="G420">
            <v>5113.7351983870103</v>
          </cell>
        </row>
        <row r="421">
          <cell r="D421">
            <v>6573.4815569764314</v>
          </cell>
          <cell r="G421">
            <v>5103.0350300583968</v>
          </cell>
        </row>
        <row r="422">
          <cell r="D422">
            <v>3151.0496454313629</v>
          </cell>
          <cell r="G422">
            <v>5086.3683787982291</v>
          </cell>
        </row>
        <row r="423">
          <cell r="D423">
            <v>4156.169149556199</v>
          </cell>
          <cell r="G423">
            <v>5083.7818870312249</v>
          </cell>
        </row>
        <row r="424">
          <cell r="D424">
            <v>9845.1455429027756</v>
          </cell>
          <cell r="G424">
            <v>5083.1421636907962</v>
          </cell>
        </row>
        <row r="425">
          <cell r="D425">
            <v>6462.9184115226999</v>
          </cell>
          <cell r="G425">
            <v>5078.1382473181829</v>
          </cell>
        </row>
        <row r="426">
          <cell r="D426">
            <v>15458.737973439987</v>
          </cell>
          <cell r="G426">
            <v>5068.2868561797031</v>
          </cell>
        </row>
        <row r="427">
          <cell r="D427">
            <v>17207.645910617204</v>
          </cell>
          <cell r="G427">
            <v>5058.9534995062113</v>
          </cell>
        </row>
        <row r="428">
          <cell r="D428">
            <v>6895.1197982963795</v>
          </cell>
          <cell r="G428">
            <v>5057.2641099770381</v>
          </cell>
        </row>
        <row r="429">
          <cell r="D429">
            <v>5809.5907338415554</v>
          </cell>
          <cell r="G429">
            <v>5046.3392351073016</v>
          </cell>
        </row>
        <row r="430">
          <cell r="D430">
            <v>8106.2888007668071</v>
          </cell>
          <cell r="G430">
            <v>5042.3818041324366</v>
          </cell>
        </row>
        <row r="431">
          <cell r="D431">
            <v>7427.8331354825432</v>
          </cell>
          <cell r="G431">
            <v>5023.0155816032102</v>
          </cell>
        </row>
        <row r="432">
          <cell r="D432">
            <v>9679.3008247221769</v>
          </cell>
          <cell r="G432">
            <v>5015.8806182947856</v>
          </cell>
        </row>
        <row r="433">
          <cell r="D433">
            <v>6196.561742929618</v>
          </cell>
          <cell r="G433">
            <v>5012.7296437593823</v>
          </cell>
        </row>
        <row r="434">
          <cell r="D434">
            <v>7804.7529495293566</v>
          </cell>
          <cell r="G434">
            <v>5001.9860287993815</v>
          </cell>
        </row>
        <row r="435">
          <cell r="D435">
            <v>19544.548757707449</v>
          </cell>
          <cell r="G435">
            <v>5001.5171863817795</v>
          </cell>
        </row>
        <row r="436">
          <cell r="D436">
            <v>4683.856889221739</v>
          </cell>
          <cell r="G436">
            <v>4995.9224151695926</v>
          </cell>
        </row>
        <row r="437">
          <cell r="D437">
            <v>17810.717613092103</v>
          </cell>
          <cell r="G437">
            <v>4994.2292976399958</v>
          </cell>
        </row>
        <row r="438">
          <cell r="D438">
            <v>5060.7767032685524</v>
          </cell>
          <cell r="G438">
            <v>4986.7356709681126</v>
          </cell>
        </row>
        <row r="439">
          <cell r="D439">
            <v>6809.6846404457683</v>
          </cell>
          <cell r="G439">
            <v>4986.1743143089252</v>
          </cell>
        </row>
        <row r="440">
          <cell r="D440">
            <v>7382.6027577969253</v>
          </cell>
          <cell r="G440">
            <v>4985.7235816403554</v>
          </cell>
        </row>
        <row r="441">
          <cell r="D441">
            <v>6483.0208016051965</v>
          </cell>
          <cell r="G441">
            <v>4980.7075425476323</v>
          </cell>
        </row>
        <row r="442">
          <cell r="D442">
            <v>1246.3481851147974</v>
          </cell>
          <cell r="G442">
            <v>4974.7978688692929</v>
          </cell>
        </row>
        <row r="443">
          <cell r="D443">
            <v>4779.3432421135985</v>
          </cell>
          <cell r="G443">
            <v>4969.6620795040471</v>
          </cell>
        </row>
        <row r="444">
          <cell r="D444">
            <v>9955.7086883565062</v>
          </cell>
          <cell r="G444">
            <v>4965.0620843454917</v>
          </cell>
        </row>
        <row r="445">
          <cell r="D445">
            <v>9618.993654474687</v>
          </cell>
          <cell r="G445">
            <v>4964.718057606492</v>
          </cell>
        </row>
        <row r="446">
          <cell r="D446">
            <v>11151.800898265063</v>
          </cell>
          <cell r="G446">
            <v>4945.6525269096564</v>
          </cell>
        </row>
        <row r="447">
          <cell r="D447">
            <v>5704.0531859084476</v>
          </cell>
          <cell r="G447">
            <v>4934.5920856010071</v>
          </cell>
        </row>
        <row r="448">
          <cell r="D448">
            <v>8287.2103115092777</v>
          </cell>
          <cell r="G448">
            <v>4932.9708746897368</v>
          </cell>
        </row>
        <row r="449">
          <cell r="D449">
            <v>8211.8263486999149</v>
          </cell>
          <cell r="G449">
            <v>4929.0682589030648</v>
          </cell>
        </row>
        <row r="450">
          <cell r="D450">
            <v>5362.3125545060038</v>
          </cell>
          <cell r="G450">
            <v>4927.7059219884413</v>
          </cell>
        </row>
        <row r="451">
          <cell r="D451">
            <v>13197.219089159105</v>
          </cell>
          <cell r="G451">
            <v>4923.4998584973009</v>
          </cell>
        </row>
        <row r="452">
          <cell r="D452">
            <v>6266.9201082183563</v>
          </cell>
          <cell r="G452">
            <v>4910.2582258026187</v>
          </cell>
        </row>
        <row r="453">
          <cell r="D453">
            <v>7272.0396123431929</v>
          </cell>
          <cell r="G453">
            <v>4904.0124084709723</v>
          </cell>
        </row>
        <row r="454">
          <cell r="D454">
            <v>8101.2632032461834</v>
          </cell>
          <cell r="G454">
            <v>4898.6176547888372</v>
          </cell>
        </row>
        <row r="455">
          <cell r="D455">
            <v>6307.1248883833496</v>
          </cell>
          <cell r="G455">
            <v>4897.7560516202429</v>
          </cell>
        </row>
        <row r="456">
          <cell r="D456">
            <v>7151.425271848213</v>
          </cell>
          <cell r="G456">
            <v>4894.1735618444918</v>
          </cell>
        </row>
        <row r="457">
          <cell r="D457">
            <v>7151.425271848213</v>
          </cell>
          <cell r="G457">
            <v>4893.0092138477348</v>
          </cell>
        </row>
        <row r="458">
          <cell r="D458">
            <v>4889.9063875673301</v>
          </cell>
          <cell r="G458">
            <v>4872.240463525568</v>
          </cell>
        </row>
        <row r="459">
          <cell r="D459">
            <v>5704.0531859084476</v>
          </cell>
          <cell r="G459">
            <v>4868.0457297767962</v>
          </cell>
        </row>
        <row r="460">
          <cell r="D460">
            <v>6251.8433156564843</v>
          </cell>
          <cell r="G460">
            <v>4867.0886589505799</v>
          </cell>
        </row>
        <row r="461">
          <cell r="D461">
            <v>6402.6112412752091</v>
          </cell>
          <cell r="G461">
            <v>4864.700405982283</v>
          </cell>
        </row>
        <row r="462">
          <cell r="D462">
            <v>5829.6931239240521</v>
          </cell>
          <cell r="G462">
            <v>4863.4611125326255</v>
          </cell>
        </row>
        <row r="463">
          <cell r="D463">
            <v>9679.3008247221769</v>
          </cell>
          <cell r="G463">
            <v>4862.830470862722</v>
          </cell>
        </row>
        <row r="464">
          <cell r="D464">
            <v>4985.3927404591896</v>
          </cell>
          <cell r="G464">
            <v>4841.3375178777833</v>
          </cell>
        </row>
        <row r="465">
          <cell r="D465">
            <v>10659.292341243892</v>
          </cell>
          <cell r="G465">
            <v>4840.9169131173539</v>
          </cell>
        </row>
        <row r="466">
          <cell r="D466">
            <v>7081.0669065594739</v>
          </cell>
          <cell r="G466">
            <v>4839.0337518004217</v>
          </cell>
        </row>
        <row r="467">
          <cell r="D467">
            <v>11981.024489168052</v>
          </cell>
          <cell r="G467">
            <v>4833.2430048783635</v>
          </cell>
        </row>
        <row r="468">
          <cell r="D468">
            <v>6271.9457057389809</v>
          </cell>
          <cell r="G468">
            <v>4831.5598317061213</v>
          </cell>
        </row>
        <row r="469">
          <cell r="D469">
            <v>9588.8400693509411</v>
          </cell>
          <cell r="G469">
            <v>4811.4098018132518</v>
          </cell>
        </row>
        <row r="470">
          <cell r="D470">
            <v>9860.2223354646467</v>
          </cell>
          <cell r="G470">
            <v>4807.1320833753789</v>
          </cell>
        </row>
        <row r="471">
          <cell r="D471">
            <v>5121.0838735160423</v>
          </cell>
          <cell r="G471">
            <v>4802.5508782586721</v>
          </cell>
        </row>
        <row r="472">
          <cell r="D472">
            <v>7081.0669065594739</v>
          </cell>
          <cell r="G472">
            <v>4796.1589913520229</v>
          </cell>
        </row>
        <row r="473">
          <cell r="D473">
            <v>9523.5073015828275</v>
          </cell>
          <cell r="G473">
            <v>4795.1953195798242</v>
          </cell>
        </row>
        <row r="474">
          <cell r="D474">
            <v>10774.881084218248</v>
          </cell>
          <cell r="G474">
            <v>4794.2000772749598</v>
          </cell>
        </row>
        <row r="475">
          <cell r="D475">
            <v>7643.9338288693825</v>
          </cell>
          <cell r="G475">
            <v>4787.2791308892693</v>
          </cell>
        </row>
        <row r="476">
          <cell r="D476">
            <v>2934.9489520445231</v>
          </cell>
          <cell r="G476">
            <v>4784.8356886061165</v>
          </cell>
        </row>
        <row r="477">
          <cell r="D477">
            <v>8654.0789305148428</v>
          </cell>
          <cell r="G477">
            <v>4783.4124450559457</v>
          </cell>
        </row>
        <row r="478">
          <cell r="D478">
            <v>4502.9353784792684</v>
          </cell>
          <cell r="G478">
            <v>4776.4766765438944</v>
          </cell>
        </row>
        <row r="479">
          <cell r="D479">
            <v>8307.3127015917744</v>
          </cell>
          <cell r="G479">
            <v>4764.4871483459383</v>
          </cell>
        </row>
        <row r="480">
          <cell r="D480">
            <v>11759.898198260589</v>
          </cell>
          <cell r="G480">
            <v>4759.9168100488205</v>
          </cell>
        </row>
        <row r="481">
          <cell r="D481">
            <v>14393.31129906766</v>
          </cell>
          <cell r="G481">
            <v>4758.1037782686044</v>
          </cell>
        </row>
        <row r="482">
          <cell r="D482">
            <v>6558.4047644145594</v>
          </cell>
          <cell r="G482">
            <v>4756.5921223087162</v>
          </cell>
        </row>
        <row r="483">
          <cell r="D483">
            <v>2311.7748594871241</v>
          </cell>
          <cell r="G483">
            <v>4753.5472322375499</v>
          </cell>
        </row>
        <row r="484">
          <cell r="D484">
            <v>6714.1982875539088</v>
          </cell>
          <cell r="G484">
            <v>4751.6932736622284</v>
          </cell>
        </row>
        <row r="485">
          <cell r="D485">
            <v>8287.2103115092777</v>
          </cell>
          <cell r="G485">
            <v>4745.5348403301132</v>
          </cell>
        </row>
        <row r="486">
          <cell r="D486">
            <v>7764.5481693643633</v>
          </cell>
          <cell r="G486">
            <v>4738.4755340909514</v>
          </cell>
        </row>
        <row r="487">
          <cell r="D487">
            <v>7292.1420024256895</v>
          </cell>
          <cell r="G487">
            <v>4728.5346311513749</v>
          </cell>
        </row>
        <row r="488">
          <cell r="D488">
            <v>11669.437442889353</v>
          </cell>
          <cell r="G488">
            <v>4727.234872591368</v>
          </cell>
        </row>
        <row r="489">
          <cell r="D489">
            <v>9598.8912643921904</v>
          </cell>
          <cell r="G489">
            <v>4727.1982705429227</v>
          </cell>
        </row>
        <row r="490">
          <cell r="D490">
            <v>7367.5259652350524</v>
          </cell>
          <cell r="G490">
            <v>4721.7995515750281</v>
          </cell>
        </row>
        <row r="491">
          <cell r="D491">
            <v>13212.295881720978</v>
          </cell>
          <cell r="G491">
            <v>4716.8204938254021</v>
          </cell>
        </row>
        <row r="492">
          <cell r="D492">
            <v>10277.346929676454</v>
          </cell>
          <cell r="G492">
            <v>4715.6590715848597</v>
          </cell>
        </row>
        <row r="493">
          <cell r="D493">
            <v>9126.4850974535166</v>
          </cell>
          <cell r="G493">
            <v>4707.7568582829517</v>
          </cell>
        </row>
        <row r="494">
          <cell r="D494">
            <v>9945.6574933152588</v>
          </cell>
          <cell r="G494">
            <v>4706.7889555401543</v>
          </cell>
        </row>
        <row r="495">
          <cell r="D495">
            <v>7819.8297420912295</v>
          </cell>
          <cell r="G495">
            <v>4706.0602166532126</v>
          </cell>
        </row>
        <row r="496">
          <cell r="D496">
            <v>9473.251326376585</v>
          </cell>
          <cell r="G496">
            <v>4697.7257109388656</v>
          </cell>
        </row>
        <row r="497">
          <cell r="D497">
            <v>8503.3110048961171</v>
          </cell>
          <cell r="G497">
            <v>4692.8727835407171</v>
          </cell>
        </row>
        <row r="498">
          <cell r="D498">
            <v>7141.3740768069647</v>
          </cell>
          <cell r="G498">
            <v>4671.6841711781472</v>
          </cell>
        </row>
        <row r="499">
          <cell r="D499">
            <v>5975.4354520221541</v>
          </cell>
          <cell r="G499">
            <v>4667.3502742490018</v>
          </cell>
        </row>
        <row r="500">
          <cell r="D500">
            <v>8161.5703734936733</v>
          </cell>
          <cell r="G500">
            <v>4654.695869843511</v>
          </cell>
        </row>
        <row r="501">
          <cell r="D501">
            <v>8704.3349057210853</v>
          </cell>
          <cell r="G501">
            <v>4650.2089796563268</v>
          </cell>
        </row>
        <row r="502">
          <cell r="D502">
            <v>12815.273677591667</v>
          </cell>
          <cell r="G502">
            <v>4637.5457176590553</v>
          </cell>
        </row>
        <row r="503">
          <cell r="D503">
            <v>5211.5446288872781</v>
          </cell>
          <cell r="G503">
            <v>4614.8104550430389</v>
          </cell>
        </row>
        <row r="504">
          <cell r="D504">
            <v>7940.4440825862093</v>
          </cell>
          <cell r="G504">
            <v>4613.0188286455514</v>
          </cell>
        </row>
        <row r="505">
          <cell r="D505">
            <v>13468.601355272811</v>
          </cell>
          <cell r="G505">
            <v>4612.7026746527063</v>
          </cell>
        </row>
        <row r="506">
          <cell r="D506">
            <v>10031.092651165869</v>
          </cell>
          <cell r="G506">
            <v>4600.4584925818617</v>
          </cell>
        </row>
        <row r="507">
          <cell r="D507">
            <v>6176.4593528471214</v>
          </cell>
          <cell r="G507">
            <v>4600.2060052673096</v>
          </cell>
        </row>
        <row r="508">
          <cell r="D508">
            <v>3060.5888900601276</v>
          </cell>
          <cell r="G508">
            <v>4598.2758159870064</v>
          </cell>
        </row>
        <row r="509">
          <cell r="D509">
            <v>7930.392887544961</v>
          </cell>
          <cell r="G509">
            <v>4595.4443108799433</v>
          </cell>
        </row>
        <row r="510">
          <cell r="D510">
            <v>10945.751399919471</v>
          </cell>
          <cell r="G510">
            <v>4580.5161177231721</v>
          </cell>
        </row>
        <row r="511">
          <cell r="D511">
            <v>3045.5120974982551</v>
          </cell>
          <cell r="G511">
            <v>4569.1709626258516</v>
          </cell>
        </row>
        <row r="512">
          <cell r="D512">
            <v>10402.98686769206</v>
          </cell>
          <cell r="G512">
            <v>4555.2121663631187</v>
          </cell>
        </row>
        <row r="513">
          <cell r="D513">
            <v>6251.8433156564843</v>
          </cell>
          <cell r="G513">
            <v>4550.1564571103772</v>
          </cell>
        </row>
        <row r="514">
          <cell r="D514">
            <v>5387.4405421091242</v>
          </cell>
          <cell r="G514">
            <v>4513.0070272342336</v>
          </cell>
        </row>
        <row r="515">
          <cell r="D515">
            <v>3558.1230446019217</v>
          </cell>
          <cell r="G515">
            <v>4512.3779211271103</v>
          </cell>
        </row>
        <row r="516">
          <cell r="D516">
            <v>14001.314692458975</v>
          </cell>
          <cell r="G516">
            <v>4510.4202661207937</v>
          </cell>
        </row>
        <row r="517">
          <cell r="D517">
            <v>4402.4234280667843</v>
          </cell>
          <cell r="G517">
            <v>4507.6671581601922</v>
          </cell>
        </row>
        <row r="518">
          <cell r="D518">
            <v>4965.2903503766929</v>
          </cell>
          <cell r="G518">
            <v>4504.9768660872651</v>
          </cell>
        </row>
        <row r="519">
          <cell r="D519">
            <v>2150.9557388271505</v>
          </cell>
          <cell r="G519">
            <v>4502.4558087582918</v>
          </cell>
        </row>
        <row r="520">
          <cell r="D520">
            <v>4568.2681462473829</v>
          </cell>
          <cell r="G520">
            <v>4494.7983142025396</v>
          </cell>
        </row>
        <row r="521">
          <cell r="D521">
            <v>8231.9287387824115</v>
          </cell>
          <cell r="G521">
            <v>4492.4331097971572</v>
          </cell>
        </row>
        <row r="522">
          <cell r="D522">
            <v>6663.9423123476672</v>
          </cell>
          <cell r="G522">
            <v>4486.5847454727937</v>
          </cell>
        </row>
        <row r="523">
          <cell r="D523">
            <v>6935.3245784613728</v>
          </cell>
          <cell r="G523">
            <v>4474.2720099837616</v>
          </cell>
        </row>
        <row r="524">
          <cell r="D524">
            <v>3286.7407784882157</v>
          </cell>
          <cell r="G524">
            <v>4458.2875432686451</v>
          </cell>
        </row>
        <row r="525">
          <cell r="D525">
            <v>8503.3110048961171</v>
          </cell>
          <cell r="G525">
            <v>4451.1143653127901</v>
          </cell>
        </row>
        <row r="526">
          <cell r="D526">
            <v>13845.521169319625</v>
          </cell>
          <cell r="G526">
            <v>4446.29849322481</v>
          </cell>
        </row>
        <row r="527">
          <cell r="D527">
            <v>11533.746309832501</v>
          </cell>
          <cell r="G527">
            <v>4444.7143494793399</v>
          </cell>
        </row>
        <row r="528">
          <cell r="D528">
            <v>10754.778694135752</v>
          </cell>
          <cell r="G528">
            <v>4443.7347248958313</v>
          </cell>
        </row>
        <row r="529">
          <cell r="D529">
            <v>5658.8228082228306</v>
          </cell>
          <cell r="G529">
            <v>4442.670554740741</v>
          </cell>
        </row>
        <row r="530">
          <cell r="D530">
            <v>9629.0448495159344</v>
          </cell>
          <cell r="G530">
            <v>4416.1346682216117</v>
          </cell>
        </row>
        <row r="531">
          <cell r="D531">
            <v>19142.500956057513</v>
          </cell>
          <cell r="G531">
            <v>4415.9913984528239</v>
          </cell>
        </row>
        <row r="532">
          <cell r="D532">
            <v>9719.5056048871702</v>
          </cell>
          <cell r="G532">
            <v>4413.4917047188956</v>
          </cell>
        </row>
        <row r="533">
          <cell r="D533">
            <v>13589.215695767791</v>
          </cell>
          <cell r="G533">
            <v>4410.1572117143469</v>
          </cell>
        </row>
        <row r="534">
          <cell r="D534">
            <v>16267.85917426048</v>
          </cell>
          <cell r="G534">
            <v>4407.4333742588105</v>
          </cell>
        </row>
        <row r="535">
          <cell r="D535">
            <v>5829.6931239240521</v>
          </cell>
          <cell r="G535">
            <v>4404.1638908426658</v>
          </cell>
        </row>
        <row r="536">
          <cell r="D536">
            <v>7282.0908073844412</v>
          </cell>
          <cell r="G536">
            <v>4397.8959724090546</v>
          </cell>
        </row>
        <row r="537">
          <cell r="D537">
            <v>3216.382413199477</v>
          </cell>
          <cell r="G537">
            <v>4396.377140129599</v>
          </cell>
        </row>
        <row r="538">
          <cell r="D538">
            <v>8337.4662867155203</v>
          </cell>
          <cell r="G538">
            <v>4390.1315619420702</v>
          </cell>
        </row>
        <row r="539">
          <cell r="D539">
            <v>7593.6778536631409</v>
          </cell>
          <cell r="G539">
            <v>4389.0844453959253</v>
          </cell>
        </row>
        <row r="540">
          <cell r="D540">
            <v>12629.326569328572</v>
          </cell>
          <cell r="G540">
            <v>4384.930270010168</v>
          </cell>
        </row>
        <row r="541">
          <cell r="D541">
            <v>4497.9097809586438</v>
          </cell>
          <cell r="G541">
            <v>4382.732210308518</v>
          </cell>
        </row>
        <row r="542">
          <cell r="D542">
            <v>7684.1386090343758</v>
          </cell>
          <cell r="G542">
            <v>4360.9171308720379</v>
          </cell>
        </row>
        <row r="543">
          <cell r="D543">
            <v>7166.502064410085</v>
          </cell>
          <cell r="G543">
            <v>4345.0530040301155</v>
          </cell>
        </row>
        <row r="544">
          <cell r="D544">
            <v>6849.8894206107616</v>
          </cell>
          <cell r="G544">
            <v>4343.1899546820796</v>
          </cell>
        </row>
        <row r="545">
          <cell r="D545">
            <v>15348.174827986255</v>
          </cell>
          <cell r="G545">
            <v>4340.261206392096</v>
          </cell>
        </row>
        <row r="546">
          <cell r="D546">
            <v>7985.6744602718272</v>
          </cell>
          <cell r="G546">
            <v>4332.6407378377235</v>
          </cell>
        </row>
        <row r="547">
          <cell r="D547">
            <v>4734.1128644279806</v>
          </cell>
          <cell r="G547">
            <v>4327.1398893939504</v>
          </cell>
        </row>
        <row r="548">
          <cell r="D548">
            <v>4869.8039974848334</v>
          </cell>
          <cell r="G548">
            <v>4319.5577683573674</v>
          </cell>
        </row>
        <row r="549">
          <cell r="D549">
            <v>5940.2562693777845</v>
          </cell>
          <cell r="G549">
            <v>4319.2095842838817</v>
          </cell>
        </row>
        <row r="550">
          <cell r="D550">
            <v>12227.278767678637</v>
          </cell>
          <cell r="G550">
            <v>4318.6373196863187</v>
          </cell>
        </row>
        <row r="551">
          <cell r="D551">
            <v>4568.2681462473829</v>
          </cell>
          <cell r="G551">
            <v>4317.2072749534263</v>
          </cell>
        </row>
        <row r="552">
          <cell r="D552">
            <v>8779.7188685304482</v>
          </cell>
          <cell r="G552">
            <v>4307.213297905324</v>
          </cell>
        </row>
        <row r="553">
          <cell r="D553">
            <v>11508.61832222938</v>
          </cell>
          <cell r="G553">
            <v>4299.472181287505</v>
          </cell>
        </row>
        <row r="554">
          <cell r="D554">
            <v>5191.4422388047815</v>
          </cell>
          <cell r="G554">
            <v>4283.1151454574356</v>
          </cell>
        </row>
        <row r="555">
          <cell r="D555">
            <v>7885.1625098593431</v>
          </cell>
          <cell r="G555">
            <v>4271.7631074543124</v>
          </cell>
        </row>
        <row r="556">
          <cell r="D556">
            <v>10307.5005148002</v>
          </cell>
          <cell r="G556">
            <v>4267.3244979553283</v>
          </cell>
        </row>
        <row r="557">
          <cell r="D557">
            <v>4015.4524189787226</v>
          </cell>
          <cell r="G557">
            <v>4265.5187817374062</v>
          </cell>
        </row>
        <row r="558">
          <cell r="D558">
            <v>11744.821405698716</v>
          </cell>
          <cell r="G558">
            <v>4264.0122521764924</v>
          </cell>
        </row>
        <row r="559">
          <cell r="D559">
            <v>10940.725802398847</v>
          </cell>
          <cell r="G559">
            <v>4259.5086431894852</v>
          </cell>
        </row>
        <row r="560">
          <cell r="D560">
            <v>11242.261653636298</v>
          </cell>
          <cell r="G560">
            <v>4256.6731997032475</v>
          </cell>
        </row>
        <row r="561">
          <cell r="D561">
            <v>3377.201533859451</v>
          </cell>
          <cell r="G561">
            <v>4248.0534232965019</v>
          </cell>
        </row>
        <row r="562">
          <cell r="D562">
            <v>10473.345232980797</v>
          </cell>
          <cell r="G562">
            <v>4245.9013673808704</v>
          </cell>
        </row>
        <row r="563">
          <cell r="D563">
            <v>12925.8368230454</v>
          </cell>
          <cell r="G563">
            <v>4237.2880494593674</v>
          </cell>
        </row>
        <row r="564">
          <cell r="D564">
            <v>9814.9919577790297</v>
          </cell>
          <cell r="G564">
            <v>4233.9384084523745</v>
          </cell>
        </row>
        <row r="565">
          <cell r="D565">
            <v>7769.573766884987</v>
          </cell>
          <cell r="G565">
            <v>4232.7178138046484</v>
          </cell>
        </row>
        <row r="566">
          <cell r="D566">
            <v>9910.4783106708892</v>
          </cell>
          <cell r="G566">
            <v>4230.0156924463572</v>
          </cell>
        </row>
        <row r="567">
          <cell r="D567">
            <v>9573.7632767890682</v>
          </cell>
          <cell r="G567">
            <v>4221.5038597877719</v>
          </cell>
        </row>
        <row r="568">
          <cell r="D568">
            <v>1869.5222776721962</v>
          </cell>
          <cell r="G568">
            <v>4216.7647810399567</v>
          </cell>
        </row>
        <row r="569">
          <cell r="D569">
            <v>6719.2238850745325</v>
          </cell>
          <cell r="G569">
            <v>4204.4209833606128</v>
          </cell>
        </row>
        <row r="570">
          <cell r="D570">
            <v>5663.8484057434544</v>
          </cell>
          <cell r="G570">
            <v>4196.5832158960393</v>
          </cell>
        </row>
        <row r="571">
          <cell r="D571">
            <v>8091.212008204935</v>
          </cell>
          <cell r="G571">
            <v>4195.1796857335748</v>
          </cell>
        </row>
        <row r="572">
          <cell r="D572">
            <v>5487.9524925216083</v>
          </cell>
          <cell r="G572">
            <v>4192.474475590634</v>
          </cell>
        </row>
        <row r="573">
          <cell r="D573">
            <v>4925.0855702116996</v>
          </cell>
          <cell r="G573">
            <v>4190.023925277761</v>
          </cell>
        </row>
        <row r="574">
          <cell r="D574">
            <v>12920.811225524774</v>
          </cell>
          <cell r="G574">
            <v>4184.7672306451823</v>
          </cell>
        </row>
        <row r="575">
          <cell r="D575">
            <v>6824.7614330076403</v>
          </cell>
          <cell r="G575">
            <v>4180.4386287725101</v>
          </cell>
        </row>
        <row r="576">
          <cell r="D576">
            <v>6427.7392288783303</v>
          </cell>
          <cell r="G576">
            <v>4175.0342700193532</v>
          </cell>
        </row>
        <row r="577">
          <cell r="D577">
            <v>8101.2632032461834</v>
          </cell>
          <cell r="G577">
            <v>4169.817544547549</v>
          </cell>
        </row>
        <row r="578">
          <cell r="D578">
            <v>15147.150927161289</v>
          </cell>
          <cell r="G578">
            <v>4167.8841324840341</v>
          </cell>
        </row>
        <row r="579">
          <cell r="D579">
            <v>11503.592724708755</v>
          </cell>
          <cell r="G579">
            <v>4167.2676657120346</v>
          </cell>
        </row>
        <row r="580">
          <cell r="D580">
            <v>9820.0175552996534</v>
          </cell>
          <cell r="G580">
            <v>4164.1945157185019</v>
          </cell>
        </row>
        <row r="581">
          <cell r="D581">
            <v>5884.9746966509183</v>
          </cell>
          <cell r="G581">
            <v>4155.6194289221894</v>
          </cell>
        </row>
        <row r="582">
          <cell r="D582">
            <v>6699.1214949920359</v>
          </cell>
          <cell r="G582">
            <v>4148.8437081538177</v>
          </cell>
        </row>
        <row r="583">
          <cell r="D583">
            <v>9749.6591900109161</v>
          </cell>
          <cell r="G583">
            <v>4142.2242053485306</v>
          </cell>
        </row>
        <row r="584">
          <cell r="D584">
            <v>2688.6946735339379</v>
          </cell>
          <cell r="G584">
            <v>4125.8701065990144</v>
          </cell>
        </row>
        <row r="585">
          <cell r="D585">
            <v>3623.4558123700363</v>
          </cell>
          <cell r="G585">
            <v>4123.5199720724731</v>
          </cell>
        </row>
        <row r="586">
          <cell r="D586">
            <v>4990.4183379798142</v>
          </cell>
          <cell r="G586">
            <v>4121.3534086730888</v>
          </cell>
        </row>
        <row r="587">
          <cell r="D587">
            <v>1834.3430950278268</v>
          </cell>
          <cell r="G587">
            <v>4118.1905371940729</v>
          </cell>
        </row>
        <row r="588">
          <cell r="D588">
            <v>6900.1453958170032</v>
          </cell>
          <cell r="G588">
            <v>4098.0435378113871</v>
          </cell>
        </row>
        <row r="589">
          <cell r="D589">
            <v>7729.3689867199937</v>
          </cell>
          <cell r="G589">
            <v>4098.018358475184</v>
          </cell>
        </row>
        <row r="590">
          <cell r="D590">
            <v>6528.2511792908135</v>
          </cell>
          <cell r="G590">
            <v>4097.5251118214546</v>
          </cell>
        </row>
        <row r="591">
          <cell r="D591">
            <v>5834.7187214446767</v>
          </cell>
          <cell r="G591">
            <v>4092.1286442038531</v>
          </cell>
        </row>
        <row r="592">
          <cell r="D592">
            <v>5613.5924305372127</v>
          </cell>
          <cell r="G592">
            <v>4091.5865470172248</v>
          </cell>
        </row>
        <row r="593">
          <cell r="D593">
            <v>2980.1793297301406</v>
          </cell>
          <cell r="G593">
            <v>4076.0110982033611</v>
          </cell>
        </row>
        <row r="594">
          <cell r="D594">
            <v>6684.0447024301639</v>
          </cell>
          <cell r="G594">
            <v>4075.2725830789323</v>
          </cell>
        </row>
        <row r="595">
          <cell r="D595">
            <v>5573.3876503722195</v>
          </cell>
          <cell r="G595">
            <v>4075.1521491784988</v>
          </cell>
        </row>
        <row r="596">
          <cell r="D596">
            <v>4286.8346850924281</v>
          </cell>
          <cell r="G596">
            <v>4033.7936970309129</v>
          </cell>
        </row>
        <row r="597">
          <cell r="D597">
            <v>150.76792561872549</v>
          </cell>
          <cell r="G597">
            <v>4033.3560539498199</v>
          </cell>
        </row>
        <row r="598">
          <cell r="D598">
            <v>8111.3143982874317</v>
          </cell>
          <cell r="G598">
            <v>4027.479416684208</v>
          </cell>
        </row>
        <row r="599">
          <cell r="D599">
            <v>8020.8536429161968</v>
          </cell>
          <cell r="G599">
            <v>4026.0999773450321</v>
          </cell>
        </row>
        <row r="600">
          <cell r="D600">
            <v>11423.183164378768</v>
          </cell>
          <cell r="G600">
            <v>4023.9257081856726</v>
          </cell>
        </row>
        <row r="601">
          <cell r="D601">
            <v>7121.2716867244671</v>
          </cell>
          <cell r="G601">
            <v>4021.84240153255</v>
          </cell>
        </row>
        <row r="602">
          <cell r="D602">
            <v>8528.4389924992392</v>
          </cell>
          <cell r="G602">
            <v>4013.6560747721446</v>
          </cell>
        </row>
        <row r="603">
          <cell r="D603">
            <v>11382.978384213775</v>
          </cell>
          <cell r="G603">
            <v>3995.413486374463</v>
          </cell>
        </row>
        <row r="604">
          <cell r="D604">
            <v>4050.6316016230917</v>
          </cell>
          <cell r="G604">
            <v>3978.7116933910725</v>
          </cell>
        </row>
        <row r="605">
          <cell r="D605">
            <v>6834.8126280488896</v>
          </cell>
          <cell r="G605">
            <v>3972.3773193517568</v>
          </cell>
        </row>
        <row r="606">
          <cell r="D606">
            <v>8236.9543363030371</v>
          </cell>
          <cell r="G606">
            <v>3963.0745208784001</v>
          </cell>
        </row>
        <row r="607">
          <cell r="D607">
            <v>1879.5734727134445</v>
          </cell>
          <cell r="G607">
            <v>3961.827696996324</v>
          </cell>
        </row>
        <row r="608">
          <cell r="D608">
            <v>7498.1915007712814</v>
          </cell>
          <cell r="G608">
            <v>3956.0840765237008</v>
          </cell>
        </row>
        <row r="609">
          <cell r="D609">
            <v>2834.4370016320395</v>
          </cell>
          <cell r="G609">
            <v>3949.6876121509267</v>
          </cell>
        </row>
        <row r="610">
          <cell r="D610">
            <v>10533.652403228289</v>
          </cell>
          <cell r="G610">
            <v>3943.7177257115782</v>
          </cell>
        </row>
        <row r="611">
          <cell r="D611">
            <v>13750.034816427766</v>
          </cell>
          <cell r="G611">
            <v>3937.3565579051228</v>
          </cell>
        </row>
        <row r="612">
          <cell r="D612">
            <v>9086.2803172885233</v>
          </cell>
          <cell r="G612">
            <v>3930.7070234881226</v>
          </cell>
        </row>
        <row r="613">
          <cell r="D613">
            <v>14177.210605680821</v>
          </cell>
          <cell r="G613">
            <v>3927.433226242762</v>
          </cell>
        </row>
        <row r="614">
          <cell r="D614">
            <v>8719.4116982829582</v>
          </cell>
          <cell r="G614">
            <v>3924.3776129319044</v>
          </cell>
        </row>
        <row r="615">
          <cell r="D615">
            <v>4362.218647901791</v>
          </cell>
          <cell r="G615">
            <v>3919.5193441361048</v>
          </cell>
        </row>
        <row r="616">
          <cell r="D616">
            <v>14177.210605680821</v>
          </cell>
          <cell r="G616">
            <v>3917.4542186828949</v>
          </cell>
        </row>
        <row r="617">
          <cell r="D617">
            <v>4477.8073908761471</v>
          </cell>
          <cell r="G617">
            <v>3916.8449839590735</v>
          </cell>
        </row>
        <row r="618">
          <cell r="D618">
            <v>3995.3500288962255</v>
          </cell>
          <cell r="G618">
            <v>3906.057649909847</v>
          </cell>
        </row>
        <row r="619">
          <cell r="D619">
            <v>9181.7666701803828</v>
          </cell>
          <cell r="G619">
            <v>3903.5724412225341</v>
          </cell>
        </row>
        <row r="620">
          <cell r="D620">
            <v>3161.1008404726113</v>
          </cell>
          <cell r="G620">
            <v>3895.3469508670887</v>
          </cell>
        </row>
        <row r="621">
          <cell r="D621">
            <v>2613.3107107245751</v>
          </cell>
          <cell r="G621">
            <v>3893.1374311200934</v>
          </cell>
        </row>
        <row r="622">
          <cell r="D622">
            <v>12579.070594122331</v>
          </cell>
          <cell r="G622">
            <v>3892.8523177320285</v>
          </cell>
        </row>
        <row r="623">
          <cell r="D623">
            <v>2889.7185743589052</v>
          </cell>
          <cell r="G623">
            <v>3886.5121096950816</v>
          </cell>
        </row>
        <row r="624">
          <cell r="D624">
            <v>10312.526112320824</v>
          </cell>
          <cell r="G624">
            <v>3877.8679007884043</v>
          </cell>
        </row>
        <row r="625">
          <cell r="D625">
            <v>8312.3382991123981</v>
          </cell>
          <cell r="G625">
            <v>3874.3671867342509</v>
          </cell>
        </row>
        <row r="626">
          <cell r="D626">
            <v>3442.5343016275656</v>
          </cell>
          <cell r="G626">
            <v>3865.5935510727322</v>
          </cell>
        </row>
        <row r="627">
          <cell r="D627">
            <v>6297.0736933421013</v>
          </cell>
          <cell r="G627">
            <v>3860.4681605650608</v>
          </cell>
        </row>
        <row r="628">
          <cell r="D628">
            <v>7563.524268539396</v>
          </cell>
          <cell r="G628">
            <v>3855.4097231251144</v>
          </cell>
        </row>
        <row r="629">
          <cell r="D629">
            <v>4266.7322950099315</v>
          </cell>
          <cell r="G629">
            <v>3843.9565317027032</v>
          </cell>
        </row>
        <row r="630">
          <cell r="D630">
            <v>3236.4848032819741</v>
          </cell>
          <cell r="G630">
            <v>3843.8172085681094</v>
          </cell>
        </row>
        <row r="631">
          <cell r="D631">
            <v>9950.6830908358825</v>
          </cell>
          <cell r="G631">
            <v>3821.0177810145215</v>
          </cell>
        </row>
        <row r="632">
          <cell r="D632">
            <v>6015.6402321871474</v>
          </cell>
          <cell r="G632">
            <v>3809.926166419606</v>
          </cell>
        </row>
        <row r="633">
          <cell r="D633">
            <v>6980.5549561469907</v>
          </cell>
          <cell r="G633">
            <v>3805.9342386020444</v>
          </cell>
        </row>
        <row r="634">
          <cell r="D634">
            <v>7598.7034511837646</v>
          </cell>
          <cell r="G634">
            <v>3803.1737938785</v>
          </cell>
        </row>
        <row r="635">
          <cell r="D635">
            <v>8563.6181751436088</v>
          </cell>
          <cell r="G635">
            <v>3793.5900287123336</v>
          </cell>
        </row>
        <row r="636">
          <cell r="D636">
            <v>9598.8912643921904</v>
          </cell>
          <cell r="G636">
            <v>3772.7938025750559</v>
          </cell>
        </row>
        <row r="637">
          <cell r="D637">
            <v>5729.1811735115689</v>
          </cell>
          <cell r="G637">
            <v>3770.3318733011065</v>
          </cell>
        </row>
        <row r="638">
          <cell r="D638">
            <v>2226.3397016365129</v>
          </cell>
          <cell r="G638">
            <v>3769.8847109698313</v>
          </cell>
        </row>
        <row r="639">
          <cell r="D639">
            <v>5678.9251983053273</v>
          </cell>
          <cell r="G639">
            <v>3758.7283090080218</v>
          </cell>
        </row>
        <row r="640">
          <cell r="D640">
            <v>12016.203671812422</v>
          </cell>
          <cell r="G640">
            <v>3754.5339862984388</v>
          </cell>
        </row>
        <row r="641">
          <cell r="D641">
            <v>18021.792708958321</v>
          </cell>
          <cell r="G641">
            <v>3752.9057826342123</v>
          </cell>
        </row>
        <row r="642">
          <cell r="D642">
            <v>15091.869354434422</v>
          </cell>
          <cell r="G642">
            <v>3746.154436482494</v>
          </cell>
        </row>
        <row r="643">
          <cell r="D643">
            <v>9221.9714503453761</v>
          </cell>
          <cell r="G643">
            <v>3739.231374450791</v>
          </cell>
        </row>
        <row r="644">
          <cell r="D644">
            <v>6910.1965908582515</v>
          </cell>
          <cell r="G644">
            <v>3734.0865109675196</v>
          </cell>
        </row>
        <row r="645">
          <cell r="D645">
            <v>6377.4832536720887</v>
          </cell>
          <cell r="G645">
            <v>3733.4099203223282</v>
          </cell>
        </row>
        <row r="646">
          <cell r="D646">
            <v>4819.5480222785918</v>
          </cell>
          <cell r="G646">
            <v>3721.4067501049458</v>
          </cell>
        </row>
        <row r="647">
          <cell r="D647">
            <v>15503.968351125604</v>
          </cell>
          <cell r="G647">
            <v>3679.6781600883414</v>
          </cell>
        </row>
        <row r="648">
          <cell r="D648">
            <v>9463.2001313353376</v>
          </cell>
          <cell r="G648">
            <v>3677.2402498330716</v>
          </cell>
        </row>
        <row r="649">
          <cell r="D649">
            <v>9573.7632767890682</v>
          </cell>
          <cell r="G649">
            <v>3675.9732777234149</v>
          </cell>
        </row>
        <row r="650">
          <cell r="D650">
            <v>7588.6522561425163</v>
          </cell>
          <cell r="G650">
            <v>3665.7337771843249</v>
          </cell>
        </row>
        <row r="651">
          <cell r="D651">
            <v>10222.065356949588</v>
          </cell>
          <cell r="G651">
            <v>3663.2952351918843</v>
          </cell>
        </row>
        <row r="652">
          <cell r="D652">
            <v>12498.661033792343</v>
          </cell>
          <cell r="G652">
            <v>3658.5826315897239</v>
          </cell>
        </row>
        <row r="653">
          <cell r="D653">
            <v>9468.2257288559613</v>
          </cell>
          <cell r="G653">
            <v>3654.6396949443238</v>
          </cell>
        </row>
        <row r="654">
          <cell r="D654">
            <v>3598.327824766915</v>
          </cell>
          <cell r="G654">
            <v>3645.0902884477318</v>
          </cell>
        </row>
        <row r="655">
          <cell r="D655">
            <v>4799.4456321960952</v>
          </cell>
          <cell r="G655">
            <v>3644.6810980053033</v>
          </cell>
        </row>
        <row r="656">
          <cell r="D656">
            <v>10076.323028851488</v>
          </cell>
          <cell r="G656">
            <v>3636.7885295956003</v>
          </cell>
        </row>
        <row r="657">
          <cell r="D657">
            <v>2794.2322214670457</v>
          </cell>
          <cell r="G657">
            <v>3629.910739368489</v>
          </cell>
        </row>
        <row r="658">
          <cell r="D658">
            <v>2970.1281346888923</v>
          </cell>
          <cell r="G658">
            <v>3628.1339749343801</v>
          </cell>
        </row>
        <row r="659">
          <cell r="D659">
            <v>4080.7851867468366</v>
          </cell>
          <cell r="G659">
            <v>3623.7627605232456</v>
          </cell>
        </row>
        <row r="660">
          <cell r="D660">
            <v>5975.4354520221541</v>
          </cell>
          <cell r="G660">
            <v>3616.7096785469025</v>
          </cell>
        </row>
        <row r="661">
          <cell r="D661">
            <v>10925.649009836974</v>
          </cell>
          <cell r="G661">
            <v>3614.2182257674212</v>
          </cell>
        </row>
        <row r="662">
          <cell r="D662">
            <v>2387.158822296487</v>
          </cell>
          <cell r="G662">
            <v>3611.2159630268011</v>
          </cell>
        </row>
        <row r="663">
          <cell r="D663">
            <v>4166.2203445974483</v>
          </cell>
          <cell r="G663">
            <v>3604.277077740338</v>
          </cell>
        </row>
        <row r="664">
          <cell r="D664">
            <v>8091.212008204935</v>
          </cell>
          <cell r="G664">
            <v>3604.176245595394</v>
          </cell>
        </row>
        <row r="665">
          <cell r="D665">
            <v>3879.7612859218693</v>
          </cell>
          <cell r="G665">
            <v>3595.9831861381122</v>
          </cell>
        </row>
        <row r="666">
          <cell r="D666">
            <v>6060.8706098727653</v>
          </cell>
          <cell r="G666">
            <v>3593.8089101627097</v>
          </cell>
        </row>
        <row r="667">
          <cell r="D667">
            <v>5261.8006040935197</v>
          </cell>
          <cell r="G667">
            <v>3574.2645763883133</v>
          </cell>
        </row>
        <row r="668">
          <cell r="D668">
            <v>10558.780390831409</v>
          </cell>
          <cell r="G668">
            <v>3565.9944245182887</v>
          </cell>
        </row>
        <row r="669">
          <cell r="D669">
            <v>6070.9218049140136</v>
          </cell>
          <cell r="G669">
            <v>3563.3598629860494</v>
          </cell>
        </row>
        <row r="670">
          <cell r="D670">
            <v>6869.9918106932582</v>
          </cell>
          <cell r="G670">
            <v>3563.2386960386139</v>
          </cell>
        </row>
        <row r="671">
          <cell r="D671">
            <v>7468.0379156475365</v>
          </cell>
          <cell r="G671">
            <v>3555.719951805208</v>
          </cell>
        </row>
        <row r="672">
          <cell r="D672">
            <v>4965.2903503766929</v>
          </cell>
          <cell r="G672">
            <v>3549.8947459305637</v>
          </cell>
        </row>
        <row r="673">
          <cell r="D673">
            <v>3723.9677627825199</v>
          </cell>
          <cell r="G673">
            <v>3546.666496516169</v>
          </cell>
        </row>
        <row r="674">
          <cell r="D674">
            <v>8779.7188685304482</v>
          </cell>
          <cell r="G674">
            <v>3543.23934761799</v>
          </cell>
        </row>
        <row r="675">
          <cell r="D675">
            <v>5342.2101644235063</v>
          </cell>
          <cell r="G675">
            <v>3536.6864755780043</v>
          </cell>
        </row>
        <row r="676">
          <cell r="D676">
            <v>6849.8894206107616</v>
          </cell>
          <cell r="G676">
            <v>3531.5630258006745</v>
          </cell>
        </row>
        <row r="677">
          <cell r="D677">
            <v>12845.427262715411</v>
          </cell>
          <cell r="G677">
            <v>3530.9116065423318</v>
          </cell>
        </row>
        <row r="678">
          <cell r="D678">
            <v>5040.6743131860558</v>
          </cell>
          <cell r="G678">
            <v>3530.85034560331</v>
          </cell>
        </row>
        <row r="679">
          <cell r="D679">
            <v>7201.6812470544546</v>
          </cell>
          <cell r="G679">
            <v>3529.911462783512</v>
          </cell>
        </row>
        <row r="680">
          <cell r="D680">
            <v>6005.5890371458991</v>
          </cell>
          <cell r="G680">
            <v>3524.4972329682259</v>
          </cell>
        </row>
        <row r="681">
          <cell r="D681">
            <v>2578.131528080206</v>
          </cell>
          <cell r="G681">
            <v>3523.7165132213368</v>
          </cell>
        </row>
        <row r="682">
          <cell r="D682">
            <v>6382.5088511927124</v>
          </cell>
          <cell r="G682">
            <v>3515.7335942339855</v>
          </cell>
        </row>
        <row r="683">
          <cell r="D683">
            <v>11805.128575946206</v>
          </cell>
          <cell r="G683">
            <v>3494.9851718379696</v>
          </cell>
        </row>
        <row r="684">
          <cell r="D684">
            <v>7684.1386090343758</v>
          </cell>
          <cell r="G684">
            <v>3489.4283041990475</v>
          </cell>
        </row>
        <row r="685">
          <cell r="D685">
            <v>11237.236056115673</v>
          </cell>
          <cell r="G685">
            <v>3484.9804463392729</v>
          </cell>
        </row>
        <row r="686">
          <cell r="D686">
            <v>6945.3757735026211</v>
          </cell>
          <cell r="G686">
            <v>3482.4978641703001</v>
          </cell>
        </row>
        <row r="687">
          <cell r="D687">
            <v>4839.6504123610885</v>
          </cell>
          <cell r="G687">
            <v>3481.7250628502729</v>
          </cell>
        </row>
        <row r="688">
          <cell r="D688">
            <v>10709.548316450135</v>
          </cell>
          <cell r="G688">
            <v>3478.0958967889883</v>
          </cell>
        </row>
        <row r="689">
          <cell r="D689">
            <v>5839.7443189653013</v>
          </cell>
          <cell r="G689">
            <v>3477.5237706745847</v>
          </cell>
        </row>
        <row r="690">
          <cell r="D690">
            <v>2874.6417817970328</v>
          </cell>
          <cell r="G690">
            <v>3469.2587252622975</v>
          </cell>
        </row>
        <row r="691">
          <cell r="D691">
            <v>6382.5088511927124</v>
          </cell>
          <cell r="G691">
            <v>3467.0967490257685</v>
          </cell>
        </row>
        <row r="692">
          <cell r="D692">
            <v>8779.7188685304482</v>
          </cell>
          <cell r="G692">
            <v>3465.2921102278328</v>
          </cell>
        </row>
        <row r="693">
          <cell r="D693">
            <v>8850.0772338191873</v>
          </cell>
          <cell r="G693">
            <v>3461.0245441496095</v>
          </cell>
        </row>
        <row r="694">
          <cell r="D694">
            <v>6548.3535693733111</v>
          </cell>
          <cell r="G694">
            <v>3456.8291050010557</v>
          </cell>
        </row>
        <row r="695">
          <cell r="D695">
            <v>2171.0581289096472</v>
          </cell>
          <cell r="G695">
            <v>3456.7202235721429</v>
          </cell>
        </row>
        <row r="696">
          <cell r="D696">
            <v>5045.6999107066795</v>
          </cell>
          <cell r="G696">
            <v>3449.2641093027664</v>
          </cell>
        </row>
        <row r="697">
          <cell r="D697">
            <v>4749.1896569898527</v>
          </cell>
          <cell r="G697">
            <v>3439.2475828328052</v>
          </cell>
        </row>
        <row r="698">
          <cell r="D698">
            <v>4221.5019173243136</v>
          </cell>
          <cell r="G698">
            <v>3431.878705106109</v>
          </cell>
        </row>
        <row r="699">
          <cell r="D699">
            <v>5683.950795825951</v>
          </cell>
          <cell r="G699">
            <v>3431.1501286397147</v>
          </cell>
        </row>
        <row r="700">
          <cell r="D700">
            <v>13775.162804030886</v>
          </cell>
          <cell r="G700">
            <v>3423.884901223696</v>
          </cell>
        </row>
        <row r="701">
          <cell r="D701">
            <v>4327.0394652574214</v>
          </cell>
          <cell r="G701">
            <v>3422.427587005498</v>
          </cell>
        </row>
        <row r="702">
          <cell r="D702">
            <v>2110.7509586621568</v>
          </cell>
          <cell r="G702">
            <v>3416.3049113319548</v>
          </cell>
        </row>
        <row r="703">
          <cell r="D703">
            <v>11704.616625533723</v>
          </cell>
          <cell r="G703">
            <v>3413.252677882303</v>
          </cell>
        </row>
        <row r="704">
          <cell r="D704">
            <v>8352.5430792773932</v>
          </cell>
          <cell r="G704">
            <v>3412.7309125439729</v>
          </cell>
        </row>
        <row r="705">
          <cell r="D705">
            <v>11870.46134371432</v>
          </cell>
          <cell r="G705">
            <v>3412.207843991825</v>
          </cell>
        </row>
        <row r="706">
          <cell r="D706">
            <v>7734.3945842406183</v>
          </cell>
          <cell r="G706">
            <v>3410.0906315406501</v>
          </cell>
        </row>
        <row r="707">
          <cell r="D707">
            <v>14534.028029645138</v>
          </cell>
          <cell r="G707">
            <v>3405.2832064644795</v>
          </cell>
        </row>
        <row r="708">
          <cell r="D708">
            <v>6261.8945106977326</v>
          </cell>
          <cell r="G708">
            <v>3399.725644305156</v>
          </cell>
        </row>
        <row r="709">
          <cell r="D709">
            <v>974.96591900109149</v>
          </cell>
          <cell r="G709">
            <v>3397.7740753773901</v>
          </cell>
        </row>
        <row r="710">
          <cell r="D710">
            <v>8196.749556138042</v>
          </cell>
          <cell r="G710">
            <v>3395.6862629573602</v>
          </cell>
        </row>
        <row r="711">
          <cell r="D711">
            <v>7236.8604296988242</v>
          </cell>
          <cell r="G711">
            <v>3391.619731676305</v>
          </cell>
        </row>
        <row r="712">
          <cell r="D712">
            <v>2884.6929768382811</v>
          </cell>
          <cell r="G712">
            <v>3388.1866968506724</v>
          </cell>
        </row>
        <row r="713">
          <cell r="D713">
            <v>3769.1981404681374</v>
          </cell>
          <cell r="G713">
            <v>3387.6453994131416</v>
          </cell>
        </row>
        <row r="714">
          <cell r="D714">
            <v>7307.2187949875624</v>
          </cell>
          <cell r="G714">
            <v>3385.4532922109029</v>
          </cell>
        </row>
        <row r="715">
          <cell r="D715">
            <v>9804.9407627377823</v>
          </cell>
          <cell r="G715">
            <v>3380.7071650115822</v>
          </cell>
        </row>
        <row r="716">
          <cell r="D716">
            <v>3608.3790198081633</v>
          </cell>
          <cell r="G716">
            <v>3372.9055918050317</v>
          </cell>
        </row>
        <row r="717">
          <cell r="D717">
            <v>4030.529211540595</v>
          </cell>
          <cell r="G717">
            <v>3370.066455537451</v>
          </cell>
        </row>
        <row r="718">
          <cell r="D718">
            <v>5367.3381520266275</v>
          </cell>
          <cell r="G718">
            <v>3369.0271116484023</v>
          </cell>
        </row>
        <row r="719">
          <cell r="D719">
            <v>9151.6130850566369</v>
          </cell>
          <cell r="G719">
            <v>3364.336535830083</v>
          </cell>
        </row>
        <row r="720">
          <cell r="D720">
            <v>8272.1335189474048</v>
          </cell>
          <cell r="G720">
            <v>3349.1177662914483</v>
          </cell>
        </row>
        <row r="721">
          <cell r="D721">
            <v>8779.7188685304482</v>
          </cell>
          <cell r="G721">
            <v>3346.1279504498516</v>
          </cell>
        </row>
        <row r="722">
          <cell r="D722">
            <v>4301.9114776543011</v>
          </cell>
          <cell r="G722">
            <v>3344.8351926814698</v>
          </cell>
        </row>
        <row r="723">
          <cell r="D723">
            <v>5045.6999107066795</v>
          </cell>
          <cell r="G723">
            <v>3344.6669791382351</v>
          </cell>
        </row>
        <row r="724">
          <cell r="D724">
            <v>7613.7802437456376</v>
          </cell>
          <cell r="G724">
            <v>3342.6539496304963</v>
          </cell>
        </row>
        <row r="725">
          <cell r="D725">
            <v>2246.44209171901</v>
          </cell>
          <cell r="G725">
            <v>3341.28669303893</v>
          </cell>
        </row>
        <row r="726">
          <cell r="D726">
            <v>4990.4183379798142</v>
          </cell>
          <cell r="G726">
            <v>3339.7176143945235</v>
          </cell>
        </row>
        <row r="727">
          <cell r="D727">
            <v>3683.7629826175262</v>
          </cell>
          <cell r="G727">
            <v>3333.3909901083434</v>
          </cell>
        </row>
        <row r="728">
          <cell r="D728">
            <v>19137.475358536889</v>
          </cell>
          <cell r="G728">
            <v>3332.4474155412067</v>
          </cell>
        </row>
        <row r="729">
          <cell r="D729">
            <v>2869.6161842764086</v>
          </cell>
          <cell r="G729">
            <v>3327.0899607323968</v>
          </cell>
        </row>
        <row r="730">
          <cell r="D730">
            <v>9714.4800073665465</v>
          </cell>
          <cell r="G730">
            <v>3325.3543542413331</v>
          </cell>
        </row>
        <row r="731">
          <cell r="D731">
            <v>3075.6656826220001</v>
          </cell>
          <cell r="G731">
            <v>3324.8111718330374</v>
          </cell>
        </row>
        <row r="732">
          <cell r="D732">
            <v>5688.9763933465756</v>
          </cell>
          <cell r="G732">
            <v>3313.9633037718036</v>
          </cell>
        </row>
        <row r="733">
          <cell r="D733">
            <v>1753.9335346978398</v>
          </cell>
          <cell r="G733">
            <v>3304.9438548321446</v>
          </cell>
        </row>
        <row r="734">
          <cell r="D734">
            <v>8498.2854073754934</v>
          </cell>
          <cell r="G734">
            <v>3301.4923556319109</v>
          </cell>
        </row>
        <row r="735">
          <cell r="D735">
            <v>4698.9336817836111</v>
          </cell>
          <cell r="G735">
            <v>3300.4528854522227</v>
          </cell>
        </row>
        <row r="736">
          <cell r="D736">
            <v>5176.3654462429085</v>
          </cell>
          <cell r="G736">
            <v>3296.3825552313242</v>
          </cell>
        </row>
        <row r="737">
          <cell r="D737">
            <v>12518.76342387484</v>
          </cell>
          <cell r="G737">
            <v>3290.5842754782925</v>
          </cell>
        </row>
        <row r="738">
          <cell r="D738">
            <v>9860.2223354646467</v>
          </cell>
          <cell r="G738">
            <v>3284.2029633149682</v>
          </cell>
        </row>
        <row r="739">
          <cell r="D739">
            <v>7161.4764668894613</v>
          </cell>
          <cell r="G739">
            <v>3278.4391122432394</v>
          </cell>
        </row>
        <row r="740">
          <cell r="D740">
            <v>7588.6522561425163</v>
          </cell>
          <cell r="G740">
            <v>3262.5731091069615</v>
          </cell>
        </row>
        <row r="741">
          <cell r="D741">
            <v>9232.0226453866253</v>
          </cell>
          <cell r="G741">
            <v>3256.3008416957364</v>
          </cell>
        </row>
        <row r="742">
          <cell r="D742">
            <v>7839.9321321737261</v>
          </cell>
          <cell r="G742">
            <v>3232.235071418193</v>
          </cell>
        </row>
        <row r="743">
          <cell r="D743">
            <v>2201.2117140333921</v>
          </cell>
          <cell r="G743">
            <v>3231.7631768712426</v>
          </cell>
        </row>
        <row r="744">
          <cell r="D744">
            <v>3025.4097074157585</v>
          </cell>
          <cell r="G744">
            <v>3224.565965749528</v>
          </cell>
        </row>
        <row r="745">
          <cell r="D745">
            <v>4231.5531123655619</v>
          </cell>
          <cell r="G745">
            <v>3220.1671167905597</v>
          </cell>
        </row>
        <row r="746">
          <cell r="D746">
            <v>6231.7409255739867</v>
          </cell>
          <cell r="G746">
            <v>3219.7182163346924</v>
          </cell>
        </row>
        <row r="747">
          <cell r="D747">
            <v>8784.7444660510719</v>
          </cell>
          <cell r="G747">
            <v>3217.6641461596805</v>
          </cell>
        </row>
        <row r="748">
          <cell r="D748">
            <v>9342.5857908403559</v>
          </cell>
          <cell r="G748">
            <v>3209.8112397518366</v>
          </cell>
        </row>
        <row r="749">
          <cell r="D749">
            <v>6025.6914272283957</v>
          </cell>
          <cell r="G749">
            <v>3207.3751910918368</v>
          </cell>
        </row>
        <row r="750">
          <cell r="D750">
            <v>5849.7955140065496</v>
          </cell>
          <cell r="G750">
            <v>3206.9898219465222</v>
          </cell>
        </row>
        <row r="751">
          <cell r="D751">
            <v>3754.1213479062649</v>
          </cell>
          <cell r="G751">
            <v>3202.7759923613471</v>
          </cell>
        </row>
        <row r="752">
          <cell r="D752">
            <v>10217.039759428964</v>
          </cell>
          <cell r="G752">
            <v>3198.4477686456758</v>
          </cell>
        </row>
        <row r="753">
          <cell r="D753">
            <v>10212.014161908341</v>
          </cell>
          <cell r="G753">
            <v>3192.0685993322168</v>
          </cell>
        </row>
        <row r="754">
          <cell r="D754">
            <v>10408.012465212683</v>
          </cell>
          <cell r="G754">
            <v>3184.8362166630432</v>
          </cell>
        </row>
        <row r="755">
          <cell r="D755">
            <v>8156.5447759730496</v>
          </cell>
          <cell r="G755">
            <v>3183.1444201852064</v>
          </cell>
        </row>
        <row r="756">
          <cell r="D756">
            <v>5357.2869569853792</v>
          </cell>
          <cell r="G756">
            <v>3183.0032985454318</v>
          </cell>
        </row>
        <row r="757">
          <cell r="D757">
            <v>13946.033119732108</v>
          </cell>
          <cell r="G757">
            <v>3180.2527556033356</v>
          </cell>
        </row>
        <row r="758">
          <cell r="D758">
            <v>5543.2340652484745</v>
          </cell>
          <cell r="G758">
            <v>3174.1345783629263</v>
          </cell>
        </row>
        <row r="759">
          <cell r="D759">
            <v>6055.8450123521407</v>
          </cell>
          <cell r="G759">
            <v>3157.8831773416964</v>
          </cell>
        </row>
        <row r="760">
          <cell r="D760">
            <v>5357.2869569853792</v>
          </cell>
          <cell r="G760">
            <v>3149.8464822510887</v>
          </cell>
        </row>
        <row r="761">
          <cell r="D761">
            <v>9483.3025214178342</v>
          </cell>
          <cell r="G761">
            <v>3148.745258013907</v>
          </cell>
        </row>
        <row r="762">
          <cell r="D762">
            <v>9508.4305090209546</v>
          </cell>
          <cell r="G762">
            <v>3148.3422835847127</v>
          </cell>
        </row>
        <row r="763">
          <cell r="D763">
            <v>10252.218942073334</v>
          </cell>
          <cell r="G763">
            <v>3146.1504846954272</v>
          </cell>
        </row>
        <row r="764">
          <cell r="D764">
            <v>6372.4576561514641</v>
          </cell>
          <cell r="G764">
            <v>3145.5782704848348</v>
          </cell>
        </row>
        <row r="765">
          <cell r="D765">
            <v>3739.0445553443924</v>
          </cell>
          <cell r="G765">
            <v>3142.0556656448452</v>
          </cell>
        </row>
        <row r="766">
          <cell r="D766">
            <v>7397.6795503587973</v>
          </cell>
          <cell r="G766">
            <v>3141.9410019476109</v>
          </cell>
        </row>
        <row r="767">
          <cell r="D767">
            <v>6045.7938173108923</v>
          </cell>
          <cell r="G767">
            <v>3135.7281629109871</v>
          </cell>
        </row>
        <row r="768">
          <cell r="D768">
            <v>9267.2018280309931</v>
          </cell>
          <cell r="G768">
            <v>3132.0461609218919</v>
          </cell>
        </row>
        <row r="769">
          <cell r="D769">
            <v>4191.3483322005686</v>
          </cell>
          <cell r="G769">
            <v>3129.4290448893616</v>
          </cell>
        </row>
        <row r="770">
          <cell r="D770">
            <v>7211.7324420957029</v>
          </cell>
          <cell r="G770">
            <v>3125.6792477971399</v>
          </cell>
        </row>
        <row r="771">
          <cell r="D771">
            <v>1713.7287545328466</v>
          </cell>
          <cell r="G771">
            <v>3122.1181517782784</v>
          </cell>
        </row>
        <row r="772">
          <cell r="D772">
            <v>8940.5379891904213</v>
          </cell>
          <cell r="G772">
            <v>3118.9170589424198</v>
          </cell>
        </row>
        <row r="773">
          <cell r="D773">
            <v>9613.9680569540633</v>
          </cell>
          <cell r="G773">
            <v>3118.6562016993807</v>
          </cell>
        </row>
        <row r="774">
          <cell r="D774">
            <v>8146.4935809318013</v>
          </cell>
          <cell r="G774">
            <v>3118.2592212512009</v>
          </cell>
        </row>
        <row r="775">
          <cell r="D775">
            <v>2849.513794193912</v>
          </cell>
          <cell r="G775">
            <v>3117.0748649056754</v>
          </cell>
        </row>
        <row r="776">
          <cell r="D776">
            <v>5749.2835635940655</v>
          </cell>
          <cell r="G776">
            <v>3114.6834929659258</v>
          </cell>
        </row>
        <row r="777">
          <cell r="D777">
            <v>12971.067200731017</v>
          </cell>
          <cell r="G777">
            <v>3108.623409027347</v>
          </cell>
        </row>
        <row r="778">
          <cell r="D778">
            <v>8628.9509429117224</v>
          </cell>
          <cell r="G778">
            <v>3107.1861802400422</v>
          </cell>
        </row>
        <row r="779">
          <cell r="D779">
            <v>4593.3961338505032</v>
          </cell>
          <cell r="G779">
            <v>3106.1360983236091</v>
          </cell>
        </row>
        <row r="780">
          <cell r="D780">
            <v>13378.140599901575</v>
          </cell>
          <cell r="G780">
            <v>3101.3968278304628</v>
          </cell>
        </row>
        <row r="781">
          <cell r="D781">
            <v>10307.5005148002</v>
          </cell>
          <cell r="G781">
            <v>3096.297476622738</v>
          </cell>
        </row>
        <row r="782">
          <cell r="D782">
            <v>6679.0191049095392</v>
          </cell>
          <cell r="G782">
            <v>3090.9428232160249</v>
          </cell>
        </row>
        <row r="783">
          <cell r="D783">
            <v>8478.1830172929967</v>
          </cell>
          <cell r="G783">
            <v>3083.7042671775189</v>
          </cell>
        </row>
        <row r="784">
          <cell r="D784">
            <v>3774.2237379887615</v>
          </cell>
          <cell r="G784">
            <v>3069.1968210555178</v>
          </cell>
        </row>
        <row r="785">
          <cell r="D785">
            <v>8131.4167883699283</v>
          </cell>
          <cell r="G785">
            <v>3065.6948750899851</v>
          </cell>
        </row>
        <row r="786">
          <cell r="D786">
            <v>3522.9438619575526</v>
          </cell>
          <cell r="G786">
            <v>3065.2894862627822</v>
          </cell>
        </row>
        <row r="787">
          <cell r="D787">
            <v>11267.389641239419</v>
          </cell>
          <cell r="G787">
            <v>3064.9592996004194</v>
          </cell>
        </row>
        <row r="788">
          <cell r="D788">
            <v>1241.3225875941732</v>
          </cell>
          <cell r="G788">
            <v>3064.6304679299346</v>
          </cell>
        </row>
        <row r="789">
          <cell r="D789">
            <v>13549.010915602797</v>
          </cell>
          <cell r="G789">
            <v>3061.647295475796</v>
          </cell>
        </row>
        <row r="790">
          <cell r="D790">
            <v>6819.7358354870166</v>
          </cell>
          <cell r="G790">
            <v>3051.0968810918712</v>
          </cell>
        </row>
        <row r="791">
          <cell r="D791">
            <v>11192.005678430056</v>
          </cell>
          <cell r="G791">
            <v>3048.4373637696895</v>
          </cell>
        </row>
        <row r="792">
          <cell r="D792">
            <v>1392.0905132128987</v>
          </cell>
          <cell r="G792">
            <v>3047.7232692806097</v>
          </cell>
        </row>
        <row r="793">
          <cell r="D793">
            <v>7844.9577296943498</v>
          </cell>
          <cell r="G793">
            <v>3047.354789117117</v>
          </cell>
        </row>
        <row r="794">
          <cell r="D794">
            <v>3477.7134842719347</v>
          </cell>
          <cell r="G794">
            <v>3045.9182675913448</v>
          </cell>
        </row>
        <row r="795">
          <cell r="D795">
            <v>5332.158969382258</v>
          </cell>
          <cell r="G795">
            <v>3045.3479555217741</v>
          </cell>
        </row>
        <row r="796">
          <cell r="D796">
            <v>3980.273236334353</v>
          </cell>
          <cell r="G796">
            <v>3040.7970517482322</v>
          </cell>
        </row>
        <row r="797">
          <cell r="D797">
            <v>5407.5429321916208</v>
          </cell>
          <cell r="G797">
            <v>3035.5867798806994</v>
          </cell>
        </row>
        <row r="798">
          <cell r="D798">
            <v>10865.341839589484</v>
          </cell>
          <cell r="G798">
            <v>3034.5136389127638</v>
          </cell>
        </row>
        <row r="799">
          <cell r="D799">
            <v>673.43006776364052</v>
          </cell>
          <cell r="G799">
            <v>3033.8146814694637</v>
          </cell>
        </row>
        <row r="800">
          <cell r="D800">
            <v>4925.0855702116996</v>
          </cell>
          <cell r="G800">
            <v>3028.4054984480767</v>
          </cell>
        </row>
        <row r="801">
          <cell r="D801">
            <v>6392.5600462339607</v>
          </cell>
          <cell r="G801">
            <v>3024.4604764176597</v>
          </cell>
        </row>
        <row r="802">
          <cell r="D802">
            <v>11166.877690826936</v>
          </cell>
          <cell r="G802">
            <v>3023.0367220290718</v>
          </cell>
        </row>
        <row r="803">
          <cell r="D803">
            <v>8558.5925776229833</v>
          </cell>
          <cell r="G803">
            <v>3017.1657920905973</v>
          </cell>
        </row>
        <row r="804">
          <cell r="D804">
            <v>5206.5190313666535</v>
          </cell>
          <cell r="G804">
            <v>3009.0722641836501</v>
          </cell>
        </row>
        <row r="805">
          <cell r="D805">
            <v>9910.4783106708892</v>
          </cell>
          <cell r="G805">
            <v>3007.5066125199601</v>
          </cell>
        </row>
        <row r="806">
          <cell r="D806">
            <v>14594.335199892628</v>
          </cell>
          <cell r="G806">
            <v>3006.8351009648072</v>
          </cell>
        </row>
        <row r="807">
          <cell r="D807">
            <v>12528.814618916089</v>
          </cell>
          <cell r="G807">
            <v>2996.7079958523382</v>
          </cell>
        </row>
        <row r="808">
          <cell r="D808">
            <v>6603.6351421001764</v>
          </cell>
          <cell r="G808">
            <v>2994.0319907454959</v>
          </cell>
        </row>
        <row r="809">
          <cell r="D809">
            <v>5100.9814834335457</v>
          </cell>
          <cell r="G809">
            <v>2991.928412843868</v>
          </cell>
        </row>
        <row r="810">
          <cell r="D810">
            <v>8644.0277354735954</v>
          </cell>
          <cell r="G810">
            <v>2991.6111544821206</v>
          </cell>
        </row>
        <row r="811">
          <cell r="D811">
            <v>6176.4593528471214</v>
          </cell>
          <cell r="G811">
            <v>2985.8062772014259</v>
          </cell>
        </row>
        <row r="812">
          <cell r="D812">
            <v>10498.473220583919</v>
          </cell>
          <cell r="G812">
            <v>2974.1540214904535</v>
          </cell>
        </row>
        <row r="813">
          <cell r="D813">
            <v>5302.005384258513</v>
          </cell>
          <cell r="G813">
            <v>2968.7817224633318</v>
          </cell>
        </row>
        <row r="814">
          <cell r="D814">
            <v>2487.6707727089706</v>
          </cell>
          <cell r="G814">
            <v>2967.0146450213001</v>
          </cell>
        </row>
        <row r="815">
          <cell r="D815">
            <v>8840.0260387779381</v>
          </cell>
          <cell r="G815">
            <v>2964.9846039238673</v>
          </cell>
        </row>
        <row r="816">
          <cell r="D816">
            <v>11800.102978425582</v>
          </cell>
          <cell r="G816">
            <v>2961.0041582770714</v>
          </cell>
        </row>
        <row r="817">
          <cell r="D817">
            <v>9644.1216420778073</v>
          </cell>
          <cell r="G817">
            <v>2955.6619877368275</v>
          </cell>
        </row>
        <row r="818">
          <cell r="D818">
            <v>2171.0581289096472</v>
          </cell>
          <cell r="G818">
            <v>2950.411634591529</v>
          </cell>
        </row>
        <row r="819">
          <cell r="D819">
            <v>8443.0038346486272</v>
          </cell>
          <cell r="G819">
            <v>2946.6628616191861</v>
          </cell>
        </row>
        <row r="820">
          <cell r="D820">
            <v>5688.9763933465756</v>
          </cell>
          <cell r="G820">
            <v>2930.2569477644142</v>
          </cell>
        </row>
        <row r="821">
          <cell r="D821">
            <v>4332.065062778046</v>
          </cell>
          <cell r="G821">
            <v>2920.9862798918334</v>
          </cell>
        </row>
        <row r="822">
          <cell r="D822">
            <v>11418.157566858144</v>
          </cell>
          <cell r="G822">
            <v>2917.8292311101332</v>
          </cell>
        </row>
        <row r="823">
          <cell r="D823">
            <v>3176.1776330344837</v>
          </cell>
          <cell r="G823">
            <v>2913.7895414056838</v>
          </cell>
        </row>
        <row r="824">
          <cell r="D824">
            <v>6714.1982875539088</v>
          </cell>
          <cell r="G824">
            <v>2912.4718157070256</v>
          </cell>
        </row>
        <row r="825">
          <cell r="D825">
            <v>8151.519178452425</v>
          </cell>
          <cell r="G825">
            <v>2904.4664484180325</v>
          </cell>
        </row>
        <row r="826">
          <cell r="D826">
            <v>4995.4439355004379</v>
          </cell>
          <cell r="G826">
            <v>2895.875719315819</v>
          </cell>
        </row>
        <row r="827">
          <cell r="D827">
            <v>7779.6249619262353</v>
          </cell>
          <cell r="G827">
            <v>2891.0209691705945</v>
          </cell>
        </row>
        <row r="828">
          <cell r="D828">
            <v>4080.7851867468366</v>
          </cell>
          <cell r="G828">
            <v>2890.1022696929899</v>
          </cell>
        </row>
        <row r="829">
          <cell r="D829">
            <v>13835.469974278376</v>
          </cell>
          <cell r="G829">
            <v>2887.921951148167</v>
          </cell>
        </row>
        <row r="830">
          <cell r="D830">
            <v>15.07679256187255</v>
          </cell>
          <cell r="G830">
            <v>2877.3821469876571</v>
          </cell>
        </row>
        <row r="831">
          <cell r="D831">
            <v>4874.829595005458</v>
          </cell>
          <cell r="G831">
            <v>2876.1579198968607</v>
          </cell>
        </row>
        <row r="832">
          <cell r="D832">
            <v>6191.5361454089934</v>
          </cell>
          <cell r="G832">
            <v>2876.0210281438117</v>
          </cell>
        </row>
        <row r="833">
          <cell r="D833">
            <v>2789.2066239464216</v>
          </cell>
          <cell r="G833">
            <v>2872.2257513285167</v>
          </cell>
        </row>
        <row r="834">
          <cell r="D834">
            <v>11604.10467512124</v>
          </cell>
          <cell r="G834">
            <v>2871.0243756428849</v>
          </cell>
        </row>
        <row r="835">
          <cell r="D835">
            <v>12739.889714782305</v>
          </cell>
          <cell r="G835">
            <v>2865.4929425922041</v>
          </cell>
        </row>
        <row r="836">
          <cell r="D836">
            <v>8880.2308189429314</v>
          </cell>
          <cell r="G836">
            <v>2864.1850659829925</v>
          </cell>
        </row>
        <row r="837">
          <cell r="D837">
            <v>10835.188254465738</v>
          </cell>
          <cell r="G837">
            <v>2864.0016261171745</v>
          </cell>
        </row>
        <row r="838">
          <cell r="D838">
            <v>5121.0838735160423</v>
          </cell>
          <cell r="G838">
            <v>2861.4304856735898</v>
          </cell>
        </row>
        <row r="839">
          <cell r="D839">
            <v>5040.6743131860558</v>
          </cell>
          <cell r="G839">
            <v>2858.6028200652158</v>
          </cell>
        </row>
        <row r="840">
          <cell r="D840">
            <v>4714.010474345484</v>
          </cell>
          <cell r="G840">
            <v>2853.0872325823966</v>
          </cell>
        </row>
        <row r="841">
          <cell r="D841">
            <v>4658.7289016186178</v>
          </cell>
          <cell r="G841">
            <v>2847.7232751814313</v>
          </cell>
        </row>
        <row r="842">
          <cell r="D842">
            <v>7794.7017544881082</v>
          </cell>
          <cell r="G842">
            <v>2841.2012622818711</v>
          </cell>
        </row>
        <row r="843">
          <cell r="D843">
            <v>8226.9031412617878</v>
          </cell>
          <cell r="G843">
            <v>2837.5573357871353</v>
          </cell>
        </row>
        <row r="844">
          <cell r="D844">
            <v>5895.0258916921666</v>
          </cell>
          <cell r="G844">
            <v>2832.6957061347175</v>
          </cell>
        </row>
        <row r="845">
          <cell r="D845">
            <v>6563.4303619351831</v>
          </cell>
          <cell r="G845">
            <v>2831.7247660890566</v>
          </cell>
        </row>
        <row r="846">
          <cell r="D846">
            <v>6131.2289751615035</v>
          </cell>
          <cell r="G846">
            <v>2830.7669636142582</v>
          </cell>
        </row>
        <row r="847">
          <cell r="D847">
            <v>3970.2220412931047</v>
          </cell>
          <cell r="G847">
            <v>2828.1897671493871</v>
          </cell>
        </row>
        <row r="848">
          <cell r="D848">
            <v>8483.2086148136204</v>
          </cell>
          <cell r="G848">
            <v>2813.3911700717094</v>
          </cell>
        </row>
        <row r="849">
          <cell r="D849">
            <v>16182.42401640987</v>
          </cell>
          <cell r="G849">
            <v>2813.0497315557532</v>
          </cell>
        </row>
        <row r="850">
          <cell r="D850">
            <v>8759.6164784479515</v>
          </cell>
          <cell r="G850">
            <v>2807.6068317359673</v>
          </cell>
        </row>
        <row r="851">
          <cell r="D851">
            <v>9870.2735305058959</v>
          </cell>
          <cell r="G851">
            <v>2806.0703618491675</v>
          </cell>
        </row>
        <row r="852">
          <cell r="D852">
            <v>5060.7767032685524</v>
          </cell>
          <cell r="G852">
            <v>2805.0870016369781</v>
          </cell>
        </row>
        <row r="853">
          <cell r="D853">
            <v>10176.834979263971</v>
          </cell>
          <cell r="G853">
            <v>2789.1247656187379</v>
          </cell>
        </row>
        <row r="854">
          <cell r="D854">
            <v>6598.6095445795527</v>
          </cell>
          <cell r="G854">
            <v>2780.5447769253433</v>
          </cell>
        </row>
        <row r="855">
          <cell r="D855">
            <v>8895.3076115048043</v>
          </cell>
          <cell r="G855">
            <v>2780.2660216251188</v>
          </cell>
        </row>
        <row r="856">
          <cell r="D856">
            <v>11297.543226363165</v>
          </cell>
          <cell r="G856">
            <v>2776.9768426120613</v>
          </cell>
        </row>
        <row r="857">
          <cell r="D857">
            <v>7377.5771602763007</v>
          </cell>
          <cell r="G857">
            <v>2772.3025489106144</v>
          </cell>
        </row>
        <row r="858">
          <cell r="D858">
            <v>5291.9541892172647</v>
          </cell>
          <cell r="G858">
            <v>2772.1054422804968</v>
          </cell>
        </row>
        <row r="859">
          <cell r="D859">
            <v>5970.4098545015295</v>
          </cell>
          <cell r="G859">
            <v>2768.2680396498572</v>
          </cell>
        </row>
        <row r="860">
          <cell r="D860">
            <v>8357.5686767980169</v>
          </cell>
          <cell r="G860">
            <v>2764.2804899205939</v>
          </cell>
        </row>
        <row r="861">
          <cell r="D861">
            <v>11950.870904044308</v>
          </cell>
          <cell r="G861">
            <v>2759.7613286501601</v>
          </cell>
        </row>
        <row r="862">
          <cell r="D862">
            <v>9618.993654474687</v>
          </cell>
          <cell r="G862">
            <v>2750.7100069681628</v>
          </cell>
        </row>
        <row r="863">
          <cell r="D863">
            <v>6653.8911173064189</v>
          </cell>
          <cell r="G863">
            <v>2743.7007591877132</v>
          </cell>
        </row>
        <row r="864">
          <cell r="D864">
            <v>5266.8262016141443</v>
          </cell>
          <cell r="G864">
            <v>2742.0647053511311</v>
          </cell>
        </row>
        <row r="865">
          <cell r="D865">
            <v>1412.1929032953956</v>
          </cell>
          <cell r="G865">
            <v>2737.7932351994705</v>
          </cell>
        </row>
        <row r="866">
          <cell r="D866">
            <v>14725.000735428857</v>
          </cell>
          <cell r="G866">
            <v>2734.6924143447477</v>
          </cell>
        </row>
        <row r="867">
          <cell r="D867">
            <v>10156.732589181474</v>
          </cell>
          <cell r="G867">
            <v>2732.8210417650689</v>
          </cell>
        </row>
        <row r="868">
          <cell r="D868">
            <v>8659.1045280354683</v>
          </cell>
          <cell r="G868">
            <v>2729.782094028219</v>
          </cell>
        </row>
        <row r="869">
          <cell r="D869">
            <v>6070.9218049140136</v>
          </cell>
          <cell r="G869">
            <v>2700.2462727188695</v>
          </cell>
        </row>
        <row r="870">
          <cell r="D870">
            <v>17328.260251112184</v>
          </cell>
          <cell r="G870">
            <v>2690.796686326411</v>
          </cell>
        </row>
        <row r="871">
          <cell r="D871">
            <v>6593.5839470589281</v>
          </cell>
          <cell r="G871">
            <v>2687.9767723692071</v>
          </cell>
        </row>
        <row r="872">
          <cell r="D872">
            <v>2774.1298313845491</v>
          </cell>
          <cell r="G872">
            <v>2674.7028668986368</v>
          </cell>
        </row>
        <row r="873">
          <cell r="D873">
            <v>5151.2374586397882</v>
          </cell>
          <cell r="G873">
            <v>2667.1742032847596</v>
          </cell>
        </row>
        <row r="874">
          <cell r="D874">
            <v>6096.0497925171339</v>
          </cell>
          <cell r="G874">
            <v>2666.9194780412427</v>
          </cell>
        </row>
        <row r="875">
          <cell r="D875">
            <v>7744.4457792818666</v>
          </cell>
          <cell r="G875">
            <v>2645.1983647158499</v>
          </cell>
        </row>
        <row r="876">
          <cell r="D876">
            <v>6281.9969007802292</v>
          </cell>
          <cell r="G876">
            <v>2629.5559951600494</v>
          </cell>
        </row>
        <row r="877">
          <cell r="D877">
            <v>6498.0975941670686</v>
          </cell>
          <cell r="G877">
            <v>2628.7646475117836</v>
          </cell>
        </row>
        <row r="878">
          <cell r="D878">
            <v>5070.8278983098007</v>
          </cell>
          <cell r="G878">
            <v>2616.8634559668239</v>
          </cell>
        </row>
        <row r="879">
          <cell r="D879">
            <v>4191.3483322005686</v>
          </cell>
          <cell r="G879">
            <v>2616.8345209328236</v>
          </cell>
        </row>
        <row r="880">
          <cell r="D880">
            <v>7091.1181016007222</v>
          </cell>
          <cell r="G880">
            <v>2615.1514116719836</v>
          </cell>
        </row>
        <row r="881">
          <cell r="D881">
            <v>10624.113158599523</v>
          </cell>
          <cell r="G881">
            <v>2608.1923640217501</v>
          </cell>
        </row>
        <row r="882">
          <cell r="D882">
            <v>9307.4066081959882</v>
          </cell>
          <cell r="G882">
            <v>2606.6907374865577</v>
          </cell>
        </row>
        <row r="883">
          <cell r="D883">
            <v>6905.1709933376278</v>
          </cell>
          <cell r="G883">
            <v>2605.4032025420274</v>
          </cell>
        </row>
        <row r="884">
          <cell r="D884">
            <v>6276.9713032596046</v>
          </cell>
          <cell r="G884">
            <v>2597.3969378583893</v>
          </cell>
        </row>
        <row r="885">
          <cell r="D885">
            <v>9820.0175552996534</v>
          </cell>
          <cell r="G885">
            <v>2596.0565889498362</v>
          </cell>
        </row>
        <row r="886">
          <cell r="D886">
            <v>5241.6982140110231</v>
          </cell>
          <cell r="G886">
            <v>2595.3000785752233</v>
          </cell>
        </row>
        <row r="887">
          <cell r="D887">
            <v>9171.7154751391336</v>
          </cell>
          <cell r="G887">
            <v>2592.5576367300059</v>
          </cell>
        </row>
        <row r="888">
          <cell r="D888">
            <v>1507.6792561872549</v>
          </cell>
          <cell r="G888">
            <v>2589.2067094793297</v>
          </cell>
        </row>
        <row r="889">
          <cell r="D889">
            <v>8523.4133949786155</v>
          </cell>
          <cell r="G889">
            <v>2586.5999640900036</v>
          </cell>
        </row>
        <row r="890">
          <cell r="D890">
            <v>5688.9763933465756</v>
          </cell>
          <cell r="G890">
            <v>2570.7738981954794</v>
          </cell>
        </row>
        <row r="891">
          <cell r="D891">
            <v>10659.292341243892</v>
          </cell>
          <cell r="G891">
            <v>2559.6336799941287</v>
          </cell>
        </row>
        <row r="892">
          <cell r="D892">
            <v>5261.8006040935197</v>
          </cell>
          <cell r="G892">
            <v>2558.9207721261218</v>
          </cell>
        </row>
        <row r="893">
          <cell r="D893">
            <v>6015.6402321871474</v>
          </cell>
          <cell r="G893">
            <v>2550.2422445889638</v>
          </cell>
        </row>
        <row r="894">
          <cell r="D894">
            <v>4804.4712297167189</v>
          </cell>
          <cell r="G894">
            <v>2544.4670943258311</v>
          </cell>
        </row>
        <row r="895">
          <cell r="D895">
            <v>9448.1233387734646</v>
          </cell>
          <cell r="G895">
            <v>2542.3651512247329</v>
          </cell>
        </row>
        <row r="896">
          <cell r="D896">
            <v>3809.4029206331306</v>
          </cell>
          <cell r="G896">
            <v>2536.0190348109186</v>
          </cell>
        </row>
        <row r="897">
          <cell r="D897">
            <v>9860.2223354646467</v>
          </cell>
          <cell r="G897">
            <v>2534.7349103660963</v>
          </cell>
        </row>
        <row r="898">
          <cell r="D898">
            <v>13473.626952793435</v>
          </cell>
          <cell r="G898">
            <v>2534.481081677678</v>
          </cell>
        </row>
        <row r="899">
          <cell r="D899">
            <v>7528.3450858950264</v>
          </cell>
          <cell r="G899">
            <v>2525.7545949361747</v>
          </cell>
        </row>
        <row r="900">
          <cell r="D900">
            <v>8623.9253453910987</v>
          </cell>
          <cell r="G900">
            <v>2524.5692816643968</v>
          </cell>
        </row>
        <row r="901">
          <cell r="D901">
            <v>8945.5635867110468</v>
          </cell>
          <cell r="G901">
            <v>2522.0535190774513</v>
          </cell>
        </row>
        <row r="902">
          <cell r="D902">
            <v>7317.2699900288108</v>
          </cell>
          <cell r="G902">
            <v>2518.3669027503138</v>
          </cell>
        </row>
        <row r="903">
          <cell r="D903">
            <v>1417.2185008160197</v>
          </cell>
          <cell r="G903">
            <v>2507.2934418796108</v>
          </cell>
        </row>
        <row r="904">
          <cell r="D904">
            <v>4477.8073908761471</v>
          </cell>
          <cell r="G904">
            <v>2505.2725284302301</v>
          </cell>
        </row>
        <row r="905">
          <cell r="D905">
            <v>2261.5188842808825</v>
          </cell>
          <cell r="G905">
            <v>2502.6396688722007</v>
          </cell>
        </row>
        <row r="906">
          <cell r="D906">
            <v>4945.1879602941963</v>
          </cell>
          <cell r="G906">
            <v>2502.1451437431206</v>
          </cell>
        </row>
        <row r="907">
          <cell r="D907">
            <v>8995.8195619172875</v>
          </cell>
          <cell r="G907">
            <v>2496.7382635564845</v>
          </cell>
        </row>
        <row r="908">
          <cell r="D908">
            <v>2341.9284446108695</v>
          </cell>
          <cell r="G908">
            <v>2495.179826394593</v>
          </cell>
        </row>
        <row r="909">
          <cell r="D909">
            <v>3884.7868834424935</v>
          </cell>
          <cell r="G909">
            <v>2495.0331487839089</v>
          </cell>
        </row>
        <row r="910">
          <cell r="D910">
            <v>9201.8690602628794</v>
          </cell>
          <cell r="G910">
            <v>2494.3924806933101</v>
          </cell>
        </row>
        <row r="911">
          <cell r="D911">
            <v>10433.140452815804</v>
          </cell>
          <cell r="G911">
            <v>2493.6726232429919</v>
          </cell>
        </row>
        <row r="912">
          <cell r="D912">
            <v>1336.8089404860327</v>
          </cell>
          <cell r="G912">
            <v>2491.0131212743972</v>
          </cell>
        </row>
        <row r="913">
          <cell r="D913">
            <v>9262.1762305103694</v>
          </cell>
          <cell r="G913">
            <v>2485.0884054128269</v>
          </cell>
        </row>
        <row r="914">
          <cell r="D914">
            <v>4653.7033040979941</v>
          </cell>
          <cell r="G914">
            <v>2484.3201345920838</v>
          </cell>
        </row>
        <row r="915">
          <cell r="D915">
            <v>10056.220638768991</v>
          </cell>
          <cell r="G915">
            <v>2478.1664067740589</v>
          </cell>
        </row>
        <row r="916">
          <cell r="D916">
            <v>5829.6931239240521</v>
          </cell>
          <cell r="G916">
            <v>2476.7377807906814</v>
          </cell>
        </row>
        <row r="917">
          <cell r="D917">
            <v>3301.8175710500882</v>
          </cell>
          <cell r="G917">
            <v>2472.6026985139288</v>
          </cell>
        </row>
        <row r="918">
          <cell r="D918">
            <v>5312.0565792997613</v>
          </cell>
          <cell r="G918">
            <v>2466.3294557094637</v>
          </cell>
        </row>
        <row r="919">
          <cell r="D919">
            <v>15041.61337922818</v>
          </cell>
          <cell r="G919">
            <v>2465.7135390220456</v>
          </cell>
        </row>
        <row r="920">
          <cell r="D920">
            <v>3919.9660660868631</v>
          </cell>
          <cell r="G920">
            <v>2460.5481944214671</v>
          </cell>
        </row>
        <row r="921">
          <cell r="D921">
            <v>4432.5770131905292</v>
          </cell>
          <cell r="G921">
            <v>2438.4419766282786</v>
          </cell>
        </row>
        <row r="922">
          <cell r="D922">
            <v>3894.8380784837418</v>
          </cell>
          <cell r="G922">
            <v>2436.8745271644498</v>
          </cell>
        </row>
        <row r="923">
          <cell r="D923">
            <v>8508.3366024167426</v>
          </cell>
          <cell r="G923">
            <v>2425.1717037238864</v>
          </cell>
        </row>
        <row r="924">
          <cell r="D924">
            <v>3412.3807165038202</v>
          </cell>
          <cell r="G924">
            <v>2416.8273166597301</v>
          </cell>
        </row>
        <row r="925">
          <cell r="D925">
            <v>13770.137206510262</v>
          </cell>
          <cell r="G925">
            <v>2416.4395325653741</v>
          </cell>
        </row>
        <row r="926">
          <cell r="D926">
            <v>13694.753243700899</v>
          </cell>
          <cell r="G926">
            <v>2406.1502705538524</v>
          </cell>
        </row>
        <row r="927">
          <cell r="D927">
            <v>7071.0157115182255</v>
          </cell>
          <cell r="G927">
            <v>2387.7411200150641</v>
          </cell>
        </row>
        <row r="928">
          <cell r="D928">
            <v>7060.9645164769772</v>
          </cell>
          <cell r="G928">
            <v>2374.7595919717946</v>
          </cell>
        </row>
        <row r="929">
          <cell r="D929">
            <v>8066.0840206018138</v>
          </cell>
          <cell r="G929">
            <v>2371.2877590206713</v>
          </cell>
        </row>
        <row r="930">
          <cell r="D930">
            <v>3487.764679313183</v>
          </cell>
          <cell r="G930">
            <v>2369.7408920374792</v>
          </cell>
        </row>
        <row r="931">
          <cell r="D931">
            <v>6709.1726900332842</v>
          </cell>
          <cell r="G931">
            <v>2367.4689620883819</v>
          </cell>
        </row>
        <row r="932">
          <cell r="D932">
            <v>5834.7187214446767</v>
          </cell>
          <cell r="G932">
            <v>2361.8335997808008</v>
          </cell>
        </row>
        <row r="933">
          <cell r="D933">
            <v>4507.9609759998921</v>
          </cell>
          <cell r="G933">
            <v>2361.5448089235056</v>
          </cell>
        </row>
        <row r="934">
          <cell r="D934">
            <v>3447.5598991481897</v>
          </cell>
          <cell r="G934">
            <v>2360.2711477578714</v>
          </cell>
        </row>
        <row r="935">
          <cell r="D935">
            <v>6080.9729999552619</v>
          </cell>
          <cell r="G935">
            <v>2358.522014646534</v>
          </cell>
        </row>
        <row r="936">
          <cell r="D936">
            <v>5317.0821768203859</v>
          </cell>
          <cell r="G936">
            <v>2353.310827376647</v>
          </cell>
        </row>
        <row r="937">
          <cell r="D937">
            <v>7880.1369123387194</v>
          </cell>
          <cell r="G937">
            <v>2348.6104887434153</v>
          </cell>
        </row>
        <row r="938">
          <cell r="D938">
            <v>9855.196737944023</v>
          </cell>
          <cell r="G938">
            <v>2348.351533339292</v>
          </cell>
        </row>
        <row r="939">
          <cell r="D939">
            <v>4668.7800966598661</v>
          </cell>
          <cell r="G939">
            <v>2340.8032815200845</v>
          </cell>
        </row>
        <row r="940">
          <cell r="D940">
            <v>12423.27707098298</v>
          </cell>
          <cell r="G940">
            <v>2338.4714531383879</v>
          </cell>
        </row>
        <row r="941">
          <cell r="D941">
            <v>9473.251326376585</v>
          </cell>
          <cell r="G941">
            <v>2334.2392660631294</v>
          </cell>
        </row>
        <row r="942">
          <cell r="D942">
            <v>9769.7615800934127</v>
          </cell>
          <cell r="G942">
            <v>2333.8396830574843</v>
          </cell>
        </row>
        <row r="943">
          <cell r="D943">
            <v>1135.7850396610654</v>
          </cell>
          <cell r="G943">
            <v>2331.7180407083861</v>
          </cell>
        </row>
        <row r="944">
          <cell r="D944">
            <v>2537.9267479152127</v>
          </cell>
          <cell r="G944">
            <v>2329.740221552006</v>
          </cell>
        </row>
        <row r="945">
          <cell r="D945">
            <v>2728.8994536989317</v>
          </cell>
          <cell r="G945">
            <v>2328.5163755471153</v>
          </cell>
        </row>
        <row r="946">
          <cell r="D946">
            <v>1351.8857330479052</v>
          </cell>
          <cell r="G946">
            <v>2327.9838215625537</v>
          </cell>
        </row>
        <row r="947">
          <cell r="D947">
            <v>2301.7236644458758</v>
          </cell>
          <cell r="G947">
            <v>2327.0274181036193</v>
          </cell>
        </row>
        <row r="948">
          <cell r="D948">
            <v>5382.4149445885005</v>
          </cell>
          <cell r="G948">
            <v>2326.3353581039296</v>
          </cell>
        </row>
        <row r="949">
          <cell r="D949">
            <v>11382.978384213775</v>
          </cell>
          <cell r="G949">
            <v>2319.0028890002473</v>
          </cell>
        </row>
        <row r="950">
          <cell r="D950">
            <v>1512.7048537078792</v>
          </cell>
          <cell r="G950">
            <v>2304.2513440694215</v>
          </cell>
        </row>
        <row r="951">
          <cell r="D951">
            <v>7136.3484792863401</v>
          </cell>
          <cell r="G951">
            <v>2302.4317426923844</v>
          </cell>
        </row>
        <row r="952">
          <cell r="D952">
            <v>5900.0514892127912</v>
          </cell>
          <cell r="G952">
            <v>2301.4540319781113</v>
          </cell>
        </row>
        <row r="953">
          <cell r="D953">
            <v>9352.6369858816051</v>
          </cell>
          <cell r="G953">
            <v>2299.3879849601576</v>
          </cell>
        </row>
        <row r="954">
          <cell r="D954">
            <v>3985.2988338549771</v>
          </cell>
          <cell r="G954">
            <v>2297.3012036861287</v>
          </cell>
        </row>
        <row r="955">
          <cell r="D955">
            <v>482.45736197992159</v>
          </cell>
          <cell r="G955">
            <v>2294.1463407284027</v>
          </cell>
        </row>
        <row r="956">
          <cell r="D956">
            <v>10056.220638768991</v>
          </cell>
          <cell r="G956">
            <v>2288.7862704535478</v>
          </cell>
        </row>
        <row r="957">
          <cell r="D957">
            <v>6915.2221883788761</v>
          </cell>
          <cell r="G957">
            <v>2287.2016054856681</v>
          </cell>
        </row>
        <row r="958">
          <cell r="D958">
            <v>10066.271833810239</v>
          </cell>
          <cell r="G958">
            <v>2284.6615541377059</v>
          </cell>
        </row>
        <row r="959">
          <cell r="D959">
            <v>5116.0582759954186</v>
          </cell>
          <cell r="G959">
            <v>2278.9331611253838</v>
          </cell>
        </row>
        <row r="960">
          <cell r="D960">
            <v>12046.357256936168</v>
          </cell>
          <cell r="G960">
            <v>2271.0327452247061</v>
          </cell>
        </row>
        <row r="961">
          <cell r="D961">
            <v>9835.0943478615263</v>
          </cell>
          <cell r="G961">
            <v>2251.3166612589675</v>
          </cell>
        </row>
        <row r="962">
          <cell r="D962">
            <v>4663.7544991392424</v>
          </cell>
          <cell r="G962">
            <v>2251.2125654027973</v>
          </cell>
        </row>
        <row r="963">
          <cell r="D963">
            <v>5538.2084677278499</v>
          </cell>
          <cell r="G963">
            <v>2245.1053509937992</v>
          </cell>
        </row>
        <row r="964">
          <cell r="D964">
            <v>9337.5601933197322</v>
          </cell>
          <cell r="G964">
            <v>2234.5987920346988</v>
          </cell>
        </row>
        <row r="965">
          <cell r="D965">
            <v>2693.7202710545621</v>
          </cell>
          <cell r="G965">
            <v>2218.686525873406</v>
          </cell>
        </row>
        <row r="966">
          <cell r="D966">
            <v>6327.2272784658462</v>
          </cell>
          <cell r="G966">
            <v>2216.9199867899415</v>
          </cell>
        </row>
        <row r="967">
          <cell r="D967">
            <v>11041.23775281133</v>
          </cell>
          <cell r="G967">
            <v>2212.9836912634692</v>
          </cell>
        </row>
        <row r="968">
          <cell r="D968">
            <v>12991.169590813513</v>
          </cell>
          <cell r="G968">
            <v>2210.3935956944979</v>
          </cell>
        </row>
        <row r="969">
          <cell r="D969">
            <v>8965.6659767935435</v>
          </cell>
          <cell r="G969">
            <v>2209.4113845159491</v>
          </cell>
        </row>
        <row r="970">
          <cell r="D970">
            <v>6709.1726900332842</v>
          </cell>
          <cell r="G970">
            <v>2204.4816208513375</v>
          </cell>
        </row>
        <row r="971">
          <cell r="D971">
            <v>5156.2630561604119</v>
          </cell>
          <cell r="G971">
            <v>2203.5602808380595</v>
          </cell>
        </row>
        <row r="972">
          <cell r="D972">
            <v>8171.6215685349216</v>
          </cell>
          <cell r="G972">
            <v>2202.1597757479317</v>
          </cell>
        </row>
        <row r="973">
          <cell r="D973">
            <v>7890.1881073799677</v>
          </cell>
          <cell r="G973">
            <v>2200.6606824892706</v>
          </cell>
        </row>
        <row r="974">
          <cell r="D974">
            <v>3879.7612859218693</v>
          </cell>
          <cell r="G974">
            <v>2195.3725536564375</v>
          </cell>
        </row>
        <row r="975">
          <cell r="D975">
            <v>13684.70204865965</v>
          </cell>
          <cell r="G975">
            <v>2191.1840617276093</v>
          </cell>
        </row>
        <row r="976">
          <cell r="D976">
            <v>6367.4320586308404</v>
          </cell>
          <cell r="G976">
            <v>2189.8253362090427</v>
          </cell>
        </row>
        <row r="977">
          <cell r="D977">
            <v>4623.5497189742482</v>
          </cell>
          <cell r="G977">
            <v>2189.2629305993278</v>
          </cell>
        </row>
        <row r="978">
          <cell r="D978">
            <v>5839.7443189653013</v>
          </cell>
          <cell r="G978">
            <v>2189.1236688710605</v>
          </cell>
        </row>
        <row r="979">
          <cell r="D979">
            <v>3774.2237379887615</v>
          </cell>
          <cell r="G979">
            <v>2185.2863775771116</v>
          </cell>
        </row>
        <row r="980">
          <cell r="D980">
            <v>10664.317938764516</v>
          </cell>
          <cell r="G980">
            <v>2184.5259739887156</v>
          </cell>
        </row>
        <row r="981">
          <cell r="D981">
            <v>6523.2255817701898</v>
          </cell>
          <cell r="G981">
            <v>2181.9461621168789</v>
          </cell>
        </row>
        <row r="982">
          <cell r="D982">
            <v>5427.6453222741175</v>
          </cell>
          <cell r="G982">
            <v>2181.497414546423</v>
          </cell>
        </row>
        <row r="983">
          <cell r="D983">
            <v>5900.0514892127912</v>
          </cell>
          <cell r="G983">
            <v>2181.2827861234127</v>
          </cell>
        </row>
        <row r="984">
          <cell r="D984">
            <v>5683.950795825951</v>
          </cell>
          <cell r="G984">
            <v>2180.4857512511016</v>
          </cell>
        </row>
        <row r="985">
          <cell r="D985">
            <v>12307.688328008624</v>
          </cell>
          <cell r="G985">
            <v>2177.9056025379905</v>
          </cell>
        </row>
        <row r="986">
          <cell r="D986">
            <v>2105.7253611415326</v>
          </cell>
          <cell r="G986">
            <v>2177.5334460821141</v>
          </cell>
        </row>
        <row r="987">
          <cell r="D987">
            <v>5804.5651363209317</v>
          </cell>
          <cell r="G987">
            <v>2175.5889382364599</v>
          </cell>
        </row>
        <row r="988">
          <cell r="D988">
            <v>10960.828192481344</v>
          </cell>
          <cell r="G988">
            <v>2175.2650274820548</v>
          </cell>
        </row>
        <row r="989">
          <cell r="D989">
            <v>4377.2954404636639</v>
          </cell>
          <cell r="G989">
            <v>2173.9684163990396</v>
          </cell>
        </row>
        <row r="990">
          <cell r="D990">
            <v>3960.1708462518563</v>
          </cell>
          <cell r="G990">
            <v>2170.2008228487753</v>
          </cell>
        </row>
        <row r="991">
          <cell r="D991">
            <v>9252.1250354691219</v>
          </cell>
          <cell r="G991">
            <v>2165.7207199349432</v>
          </cell>
        </row>
        <row r="992">
          <cell r="D992">
            <v>6859.9406156520099</v>
          </cell>
          <cell r="G992">
            <v>2162.6470585553302</v>
          </cell>
        </row>
        <row r="993">
          <cell r="D993">
            <v>4543.1401586442616</v>
          </cell>
          <cell r="G993">
            <v>2159.3071010272774</v>
          </cell>
        </row>
        <row r="994">
          <cell r="D994">
            <v>4191.3483322005686</v>
          </cell>
          <cell r="G994">
            <v>2154.232680474021</v>
          </cell>
        </row>
        <row r="995">
          <cell r="D995">
            <v>12192.099585034268</v>
          </cell>
          <cell r="G995">
            <v>2151.6859858314324</v>
          </cell>
        </row>
        <row r="996">
          <cell r="D996">
            <v>8955.6147817522942</v>
          </cell>
          <cell r="G996">
            <v>2147.8935206336782</v>
          </cell>
        </row>
        <row r="997">
          <cell r="D997">
            <v>2367.0564322139903</v>
          </cell>
          <cell r="G997">
            <v>2147.3518898030934</v>
          </cell>
        </row>
        <row r="998">
          <cell r="D998">
            <v>1100.6058570166961</v>
          </cell>
          <cell r="G998">
            <v>2146.0848735149143</v>
          </cell>
        </row>
        <row r="999">
          <cell r="D999">
            <v>8121.36559332868</v>
          </cell>
          <cell r="G999">
            <v>2141.9902393779621</v>
          </cell>
        </row>
        <row r="1000">
          <cell r="D1000">
            <v>3291.7663760088399</v>
          </cell>
          <cell r="G1000">
            <v>2135.6755715150184</v>
          </cell>
        </row>
        <row r="1001">
          <cell r="D1001">
            <v>3271.6639859263432</v>
          </cell>
          <cell r="G1001">
            <v>2128.5620470507788</v>
          </cell>
        </row>
        <row r="1002">
          <cell r="D1002">
            <v>7236.8604296988242</v>
          </cell>
          <cell r="G1002">
            <v>2126.6693356061569</v>
          </cell>
        </row>
        <row r="1003">
          <cell r="D1003">
            <v>7352.4491726731803</v>
          </cell>
          <cell r="G1003">
            <v>2110.2821623935738</v>
          </cell>
        </row>
        <row r="1004">
          <cell r="D1004">
            <v>7659.0106214312555</v>
          </cell>
          <cell r="G1004">
            <v>2106.4533922195374</v>
          </cell>
        </row>
        <row r="1005">
          <cell r="D1005">
            <v>8086.1864106843104</v>
          </cell>
          <cell r="G1005">
            <v>2100.0825025444078</v>
          </cell>
        </row>
        <row r="1006">
          <cell r="D1006">
            <v>3960.1708462518563</v>
          </cell>
          <cell r="G1006">
            <v>2099.165319686485</v>
          </cell>
        </row>
        <row r="1007">
          <cell r="D1007">
            <v>9357.6625834022288</v>
          </cell>
          <cell r="G1007">
            <v>2097.2442215803703</v>
          </cell>
        </row>
        <row r="1008">
          <cell r="D1008">
            <v>4206.4251247624416</v>
          </cell>
          <cell r="G1008">
            <v>2095.7303011867052</v>
          </cell>
        </row>
        <row r="1009">
          <cell r="D1009">
            <v>8563.6181751436088</v>
          </cell>
          <cell r="G1009">
            <v>2086.3452055994167</v>
          </cell>
        </row>
        <row r="1010">
          <cell r="D1010">
            <v>12840.401665194788</v>
          </cell>
          <cell r="G1010">
            <v>2085.3657651060098</v>
          </cell>
        </row>
        <row r="1011">
          <cell r="D1011">
            <v>8623.9253453910987</v>
          </cell>
          <cell r="G1011">
            <v>2080.9401215991784</v>
          </cell>
        </row>
        <row r="1012">
          <cell r="D1012">
            <v>10820.111461903867</v>
          </cell>
          <cell r="G1012">
            <v>2075.8672466558301</v>
          </cell>
        </row>
        <row r="1013">
          <cell r="D1013">
            <v>5613.5924305372127</v>
          </cell>
          <cell r="G1013">
            <v>2075.1146309304554</v>
          </cell>
        </row>
        <row r="1014">
          <cell r="D1014">
            <v>4487.8585859173954</v>
          </cell>
          <cell r="G1014">
            <v>2074.0603220224043</v>
          </cell>
        </row>
        <row r="1015">
          <cell r="D1015">
            <v>9664.224032160304</v>
          </cell>
          <cell r="G1015">
            <v>2056.7160339741854</v>
          </cell>
        </row>
        <row r="1016">
          <cell r="D1016">
            <v>6467.9440090433236</v>
          </cell>
          <cell r="G1016">
            <v>2054.7638797557665</v>
          </cell>
        </row>
        <row r="1017">
          <cell r="D1017">
            <v>3744.0701528650166</v>
          </cell>
          <cell r="G1017">
            <v>2053.5475171259523</v>
          </cell>
        </row>
        <row r="1018">
          <cell r="D1018">
            <v>8362.5942743186406</v>
          </cell>
          <cell r="G1018">
            <v>2051.953522205124</v>
          </cell>
        </row>
        <row r="1019">
          <cell r="D1019">
            <v>2743.9762462608041</v>
          </cell>
          <cell r="G1019">
            <v>2048.6818633384091</v>
          </cell>
        </row>
        <row r="1020">
          <cell r="D1020">
            <v>8513.3621999373663</v>
          </cell>
          <cell r="G1020">
            <v>2046.6548659686973</v>
          </cell>
        </row>
        <row r="1021">
          <cell r="D1021">
            <v>8940.5379891904213</v>
          </cell>
          <cell r="G1021">
            <v>2043.8367293149024</v>
          </cell>
        </row>
        <row r="1022">
          <cell r="D1022">
            <v>9709.4544098459228</v>
          </cell>
          <cell r="G1022">
            <v>2031.7476429270084</v>
          </cell>
        </row>
        <row r="1023">
          <cell r="D1023">
            <v>7498.1915007712814</v>
          </cell>
          <cell r="G1023">
            <v>2029.2044875333388</v>
          </cell>
        </row>
        <row r="1024">
          <cell r="D1024">
            <v>2351.9796396521178</v>
          </cell>
          <cell r="G1024">
            <v>2027.0092202194221</v>
          </cell>
        </row>
        <row r="1025">
          <cell r="D1025">
            <v>5834.7187214446767</v>
          </cell>
          <cell r="G1025">
            <v>2026.3686829150963</v>
          </cell>
        </row>
        <row r="1026">
          <cell r="D1026">
            <v>2221.3141041158888</v>
          </cell>
          <cell r="G1026">
            <v>2022.0586159372037</v>
          </cell>
        </row>
        <row r="1027">
          <cell r="D1027">
            <v>11026.160960249457</v>
          </cell>
          <cell r="G1027">
            <v>2012.964302765396</v>
          </cell>
        </row>
        <row r="1028">
          <cell r="D1028">
            <v>10860.31624206886</v>
          </cell>
          <cell r="G1028">
            <v>2009.2524913520597</v>
          </cell>
        </row>
        <row r="1029">
          <cell r="D1029">
            <v>17087.031570122224</v>
          </cell>
          <cell r="G1029">
            <v>2008.5532044964707</v>
          </cell>
        </row>
        <row r="1030">
          <cell r="D1030">
            <v>12006.152476771174</v>
          </cell>
          <cell r="G1030">
            <v>2001.8741801250724</v>
          </cell>
        </row>
        <row r="1031">
          <cell r="D1031">
            <v>6734.3006776364055</v>
          </cell>
          <cell r="G1031">
            <v>2000.2580391571021</v>
          </cell>
        </row>
        <row r="1032">
          <cell r="D1032">
            <v>1231.2713925529249</v>
          </cell>
          <cell r="G1032">
            <v>1998.0178443504617</v>
          </cell>
        </row>
        <row r="1033">
          <cell r="D1033">
            <v>4854.7272049229614</v>
          </cell>
          <cell r="G1033">
            <v>1991.8031417580746</v>
          </cell>
        </row>
        <row r="1034">
          <cell r="D1034">
            <v>8613.8741503498495</v>
          </cell>
          <cell r="G1034">
            <v>1990.1429782931114</v>
          </cell>
        </row>
        <row r="1035">
          <cell r="D1035">
            <v>9116.4339024122692</v>
          </cell>
          <cell r="G1035">
            <v>1987.9868783697336</v>
          </cell>
        </row>
        <row r="1036">
          <cell r="D1036">
            <v>5603.5412354959644</v>
          </cell>
          <cell r="G1036">
            <v>1987.6226032322218</v>
          </cell>
        </row>
        <row r="1037">
          <cell r="D1037">
            <v>7347.4235751525557</v>
          </cell>
          <cell r="G1037">
            <v>1974.0651448230471</v>
          </cell>
        </row>
        <row r="1038">
          <cell r="D1038">
            <v>5890.0002941715429</v>
          </cell>
          <cell r="G1038">
            <v>1969.6247634059341</v>
          </cell>
        </row>
        <row r="1039">
          <cell r="D1039">
            <v>14071.673057747714</v>
          </cell>
          <cell r="G1039">
            <v>1967.1077284364783</v>
          </cell>
        </row>
        <row r="1040">
          <cell r="D1040">
            <v>2633.4131008070722</v>
          </cell>
          <cell r="G1040">
            <v>1958.9618210454155</v>
          </cell>
        </row>
        <row r="1041">
          <cell r="D1041">
            <v>11935.794111482435</v>
          </cell>
          <cell r="G1041">
            <v>1946.3808801308421</v>
          </cell>
        </row>
        <row r="1042">
          <cell r="D1042">
            <v>12614.249776766699</v>
          </cell>
          <cell r="G1042">
            <v>1942.4946878036883</v>
          </cell>
        </row>
        <row r="1043">
          <cell r="D1043">
            <v>7352.4491726731803</v>
          </cell>
          <cell r="G1043">
            <v>1940.9079681200906</v>
          </cell>
        </row>
        <row r="1044">
          <cell r="D1044">
            <v>4769.2920470723502</v>
          </cell>
          <cell r="G1044">
            <v>1936.7999301226112</v>
          </cell>
        </row>
        <row r="1045">
          <cell r="D1045">
            <v>5065.802300789177</v>
          </cell>
          <cell r="G1045">
            <v>1935.2681757255436</v>
          </cell>
        </row>
        <row r="1046">
          <cell r="D1046">
            <v>6176.4593528471214</v>
          </cell>
          <cell r="G1046">
            <v>1929.3216736433169</v>
          </cell>
        </row>
        <row r="1047">
          <cell r="D1047">
            <v>9151.6130850566369</v>
          </cell>
          <cell r="G1047">
            <v>1929.2107154822052</v>
          </cell>
        </row>
        <row r="1048">
          <cell r="D1048">
            <v>6196.561742929618</v>
          </cell>
          <cell r="G1048">
            <v>1927.2116606983698</v>
          </cell>
        </row>
        <row r="1049">
          <cell r="D1049">
            <v>10810.060266862618</v>
          </cell>
          <cell r="G1049">
            <v>1926.9775754911773</v>
          </cell>
        </row>
        <row r="1050">
          <cell r="D1050">
            <v>3281.7151809675916</v>
          </cell>
          <cell r="G1050">
            <v>1924.0513332629803</v>
          </cell>
        </row>
        <row r="1051">
          <cell r="D1051">
            <v>3708.890970220647</v>
          </cell>
          <cell r="G1051">
            <v>1923.3104962811171</v>
          </cell>
        </row>
        <row r="1052">
          <cell r="D1052">
            <v>10453.2428428983</v>
          </cell>
          <cell r="G1052">
            <v>1918.8275012206527</v>
          </cell>
        </row>
        <row r="1053">
          <cell r="D1053">
            <v>4583.3449388092549</v>
          </cell>
          <cell r="G1053">
            <v>1917.9886909980951</v>
          </cell>
        </row>
        <row r="1054">
          <cell r="D1054">
            <v>14423.464884191406</v>
          </cell>
          <cell r="G1054">
            <v>1910.3479838669384</v>
          </cell>
        </row>
        <row r="1055">
          <cell r="D1055">
            <v>12880.606445359781</v>
          </cell>
          <cell r="G1055">
            <v>1904.7664879207678</v>
          </cell>
        </row>
        <row r="1056">
          <cell r="D1056">
            <v>7779.6249619262353</v>
          </cell>
          <cell r="G1056">
            <v>1898.0683369800786</v>
          </cell>
        </row>
        <row r="1057">
          <cell r="D1057">
            <v>4161.1947470768237</v>
          </cell>
          <cell r="G1057">
            <v>1896.4864760316495</v>
          </cell>
        </row>
        <row r="1058">
          <cell r="D1058">
            <v>7186.6044544925817</v>
          </cell>
          <cell r="G1058">
            <v>1890.2883137655872</v>
          </cell>
        </row>
        <row r="1059">
          <cell r="D1059">
            <v>5080.8790933510491</v>
          </cell>
          <cell r="G1059">
            <v>1886.6810180576788</v>
          </cell>
        </row>
        <row r="1060">
          <cell r="D1060">
            <v>14564.181614768882</v>
          </cell>
          <cell r="G1060">
            <v>1877.9198395935596</v>
          </cell>
        </row>
        <row r="1061">
          <cell r="D1061">
            <v>7834.9065346531015</v>
          </cell>
          <cell r="G1061">
            <v>1874.0632342157517</v>
          </cell>
        </row>
        <row r="1062">
          <cell r="D1062">
            <v>557.84132478928439</v>
          </cell>
          <cell r="G1062">
            <v>1866.6805242523255</v>
          </cell>
        </row>
        <row r="1063">
          <cell r="D1063">
            <v>5417.5941272328691</v>
          </cell>
          <cell r="G1063">
            <v>1866.2987479049189</v>
          </cell>
        </row>
        <row r="1064">
          <cell r="D1064">
            <v>5030.6231181448074</v>
          </cell>
          <cell r="G1064">
            <v>1862.6933859612859</v>
          </cell>
        </row>
        <row r="1065">
          <cell r="D1065">
            <v>5422.6197247534938</v>
          </cell>
          <cell r="G1065">
            <v>1857.2172798395115</v>
          </cell>
        </row>
        <row r="1066">
          <cell r="D1066">
            <v>7598.7034511837646</v>
          </cell>
          <cell r="G1066">
            <v>1857.1817225783609</v>
          </cell>
        </row>
        <row r="1067">
          <cell r="D1067">
            <v>10151.706991660851</v>
          </cell>
          <cell r="G1067">
            <v>1851.6392282436291</v>
          </cell>
        </row>
        <row r="1068">
          <cell r="D1068">
            <v>3427.4575090656931</v>
          </cell>
          <cell r="G1068">
            <v>1836.9771640917652</v>
          </cell>
        </row>
        <row r="1069">
          <cell r="D1069">
            <v>11026.160960249457</v>
          </cell>
          <cell r="G1069">
            <v>1831.1431692513129</v>
          </cell>
        </row>
        <row r="1070">
          <cell r="D1070">
            <v>2874.6417817970328</v>
          </cell>
          <cell r="G1070">
            <v>1829.9847298064726</v>
          </cell>
        </row>
        <row r="1071">
          <cell r="D1071">
            <v>5915.1282817746633</v>
          </cell>
          <cell r="G1071">
            <v>1829.6316620453692</v>
          </cell>
        </row>
        <row r="1072">
          <cell r="D1072">
            <v>7126.2972842450918</v>
          </cell>
          <cell r="G1072">
            <v>1827.8964415678613</v>
          </cell>
        </row>
        <row r="1073">
          <cell r="D1073">
            <v>13850.546766840249</v>
          </cell>
          <cell r="G1073">
            <v>1825.8075966244892</v>
          </cell>
        </row>
        <row r="1074">
          <cell r="D1074">
            <v>17408.669811442171</v>
          </cell>
          <cell r="G1074">
            <v>1809.8732916682432</v>
          </cell>
        </row>
        <row r="1075">
          <cell r="D1075">
            <v>6608.660739620801</v>
          </cell>
          <cell r="G1075">
            <v>1793.6921482318712</v>
          </cell>
        </row>
        <row r="1076">
          <cell r="D1076">
            <v>4000.3756264168496</v>
          </cell>
          <cell r="G1076">
            <v>1788.577407555141</v>
          </cell>
        </row>
        <row r="1077">
          <cell r="D1077">
            <v>14493.823249480145</v>
          </cell>
          <cell r="G1077">
            <v>1786.0554672797336</v>
          </cell>
        </row>
        <row r="1078">
          <cell r="D1078">
            <v>11553.848699914997</v>
          </cell>
          <cell r="G1078">
            <v>1782.231300463101</v>
          </cell>
        </row>
        <row r="1079">
          <cell r="D1079">
            <v>15514.019546166854</v>
          </cell>
          <cell r="G1079">
            <v>1781.5408447012842</v>
          </cell>
        </row>
        <row r="1080">
          <cell r="D1080">
            <v>8282.184713988654</v>
          </cell>
          <cell r="G1080">
            <v>1771.4581787865691</v>
          </cell>
        </row>
        <row r="1081">
          <cell r="D1081">
            <v>15122.022939558166</v>
          </cell>
          <cell r="G1081">
            <v>1771.1283148840746</v>
          </cell>
        </row>
        <row r="1082">
          <cell r="D1082">
            <v>3080.6912801426242</v>
          </cell>
          <cell r="G1082">
            <v>1770.9992866920197</v>
          </cell>
        </row>
        <row r="1083">
          <cell r="D1083">
            <v>13569.113305685294</v>
          </cell>
          <cell r="G1083">
            <v>1765.9473938913684</v>
          </cell>
        </row>
        <row r="1084">
          <cell r="D1084">
            <v>10468.319635460173</v>
          </cell>
          <cell r="G1084">
            <v>1764.1746910653053</v>
          </cell>
        </row>
        <row r="1085">
          <cell r="D1085">
            <v>5447.747712356615</v>
          </cell>
          <cell r="G1085">
            <v>1760.4657016775082</v>
          </cell>
        </row>
        <row r="1086">
          <cell r="D1086">
            <v>8091.212008204935</v>
          </cell>
          <cell r="G1086">
            <v>1755.2746455967817</v>
          </cell>
        </row>
        <row r="1087">
          <cell r="D1087">
            <v>9367.7137784434781</v>
          </cell>
          <cell r="G1087">
            <v>1749.2295392088531</v>
          </cell>
        </row>
        <row r="1088">
          <cell r="D1088">
            <v>3945.0940536899839</v>
          </cell>
          <cell r="G1088">
            <v>1744.8154923643369</v>
          </cell>
        </row>
        <row r="1089">
          <cell r="D1089">
            <v>12192.099585034268</v>
          </cell>
          <cell r="G1089">
            <v>1744.2251883922979</v>
          </cell>
        </row>
        <row r="1090">
          <cell r="D1090">
            <v>1618.2424016409871</v>
          </cell>
          <cell r="G1090">
            <v>1740.8125686773246</v>
          </cell>
        </row>
        <row r="1091">
          <cell r="D1091">
            <v>964.91472395984317</v>
          </cell>
          <cell r="G1091">
            <v>1738.6126458922106</v>
          </cell>
        </row>
        <row r="1092">
          <cell r="D1092">
            <v>10061.246236289615</v>
          </cell>
          <cell r="G1092">
            <v>1737.7447688811626</v>
          </cell>
        </row>
        <row r="1093">
          <cell r="D1093">
            <v>16976.468424668492</v>
          </cell>
          <cell r="G1093">
            <v>1730.8293181067381</v>
          </cell>
        </row>
        <row r="1094">
          <cell r="D1094">
            <v>5276.8773966553927</v>
          </cell>
          <cell r="G1094">
            <v>1724.4337905902937</v>
          </cell>
        </row>
        <row r="1095">
          <cell r="D1095">
            <v>6603.6351421001764</v>
          </cell>
          <cell r="G1095">
            <v>1724.2989111591489</v>
          </cell>
        </row>
        <row r="1096">
          <cell r="D1096">
            <v>10774.881084218248</v>
          </cell>
          <cell r="G1096">
            <v>1721.4671886672277</v>
          </cell>
        </row>
        <row r="1097">
          <cell r="D1097">
            <v>3301.8175710500882</v>
          </cell>
          <cell r="G1097">
            <v>1716.7903616124854</v>
          </cell>
        </row>
        <row r="1098">
          <cell r="D1098">
            <v>4256.6810999686832</v>
          </cell>
          <cell r="G1098">
            <v>1715.7408533384755</v>
          </cell>
        </row>
        <row r="1099">
          <cell r="D1099">
            <v>6573.4815569764314</v>
          </cell>
          <cell r="G1099">
            <v>1714.1656450906337</v>
          </cell>
        </row>
        <row r="1100">
          <cell r="D1100">
            <v>5910.1026842540396</v>
          </cell>
          <cell r="G1100">
            <v>1697.2453216589279</v>
          </cell>
        </row>
        <row r="1101">
          <cell r="D1101">
            <v>8407.8246520042576</v>
          </cell>
          <cell r="G1101">
            <v>1690.8613047949884</v>
          </cell>
        </row>
        <row r="1102">
          <cell r="D1102">
            <v>6528.2511792908135</v>
          </cell>
          <cell r="G1102">
            <v>1688.4865482756009</v>
          </cell>
        </row>
        <row r="1103">
          <cell r="D1103">
            <v>7327.3211850700591</v>
          </cell>
          <cell r="G1103">
            <v>1679.9250289821316</v>
          </cell>
        </row>
        <row r="1104">
          <cell r="D1104">
            <v>11398.055176775648</v>
          </cell>
          <cell r="G1104">
            <v>1679.88276487703</v>
          </cell>
        </row>
        <row r="1105">
          <cell r="D1105">
            <v>3774.2237379887615</v>
          </cell>
          <cell r="G1105">
            <v>1679.3207499012899</v>
          </cell>
        </row>
        <row r="1106">
          <cell r="D1106">
            <v>11217.133666033176</v>
          </cell>
          <cell r="G1106">
            <v>1673.4749438220708</v>
          </cell>
        </row>
        <row r="1107">
          <cell r="D1107">
            <v>8417.8758470455068</v>
          </cell>
          <cell r="G1107">
            <v>1672.0530177931746</v>
          </cell>
        </row>
        <row r="1108">
          <cell r="D1108">
            <v>14966.229416418817</v>
          </cell>
          <cell r="G1108">
            <v>1669.2581234939107</v>
          </cell>
        </row>
        <row r="1109">
          <cell r="D1109">
            <v>3271.6639859263432</v>
          </cell>
          <cell r="G1109">
            <v>1667.8147121692346</v>
          </cell>
        </row>
        <row r="1110">
          <cell r="D1110">
            <v>5980.4610495427778</v>
          </cell>
          <cell r="G1110">
            <v>1661.2455522502107</v>
          </cell>
        </row>
        <row r="1111">
          <cell r="D1111">
            <v>733.73723801113078</v>
          </cell>
          <cell r="G1111">
            <v>1654.824087043668</v>
          </cell>
        </row>
        <row r="1112">
          <cell r="D1112">
            <v>12161.945999910524</v>
          </cell>
          <cell r="G1112">
            <v>1654.6164234147739</v>
          </cell>
        </row>
        <row r="1113">
          <cell r="D1113">
            <v>3492.7902768338072</v>
          </cell>
          <cell r="G1113">
            <v>1648.702194139581</v>
          </cell>
        </row>
        <row r="1114">
          <cell r="D1114">
            <v>10206.988564387717</v>
          </cell>
          <cell r="G1114">
            <v>1635.2467393825909</v>
          </cell>
        </row>
        <row r="1115">
          <cell r="D1115">
            <v>4774.3176445929739</v>
          </cell>
          <cell r="G1115">
            <v>1626.0405153826996</v>
          </cell>
        </row>
        <row r="1116">
          <cell r="D1116">
            <v>6915.2221883788761</v>
          </cell>
          <cell r="G1116">
            <v>1622.8403426975949</v>
          </cell>
        </row>
        <row r="1117">
          <cell r="D1117">
            <v>6960.452566064494</v>
          </cell>
          <cell r="G1117">
            <v>1622.7476595407177</v>
          </cell>
        </row>
        <row r="1118">
          <cell r="D1118">
            <v>3789.300530550634</v>
          </cell>
          <cell r="G1118">
            <v>1621.3516743392111</v>
          </cell>
        </row>
        <row r="1119">
          <cell r="D1119">
            <v>5864.8723065684217</v>
          </cell>
          <cell r="G1119">
            <v>1618.5458876304051</v>
          </cell>
        </row>
        <row r="1120">
          <cell r="D1120">
            <v>899.58195619172875</v>
          </cell>
          <cell r="G1120">
            <v>1615.0097648789388</v>
          </cell>
        </row>
        <row r="1121">
          <cell r="D1121">
            <v>4065.7083941849642</v>
          </cell>
          <cell r="G1121">
            <v>1611.302256954453</v>
          </cell>
        </row>
        <row r="1122">
          <cell r="D1122">
            <v>6437.7904239195786</v>
          </cell>
          <cell r="G1122">
            <v>1608.0721226269427</v>
          </cell>
        </row>
        <row r="1123">
          <cell r="D1123">
            <v>1216.1945999910524</v>
          </cell>
          <cell r="G1123">
            <v>1590.0394239864388</v>
          </cell>
        </row>
        <row r="1124">
          <cell r="D1124">
            <v>12332.816315611746</v>
          </cell>
          <cell r="G1124">
            <v>1589.0699748156626</v>
          </cell>
        </row>
        <row r="1125">
          <cell r="D1125">
            <v>4000.3756264168496</v>
          </cell>
          <cell r="G1125">
            <v>1588.2303446952035</v>
          </cell>
        </row>
        <row r="1126">
          <cell r="D1126">
            <v>2281.6212743633791</v>
          </cell>
          <cell r="G1126">
            <v>1584.2298182095676</v>
          </cell>
        </row>
        <row r="1127">
          <cell r="D1127">
            <v>7272.0396123431929</v>
          </cell>
          <cell r="G1127">
            <v>1581.7073733302807</v>
          </cell>
        </row>
        <row r="1128">
          <cell r="D1128">
            <v>6975.529358626366</v>
          </cell>
          <cell r="G1128">
            <v>1577.9407533057688</v>
          </cell>
        </row>
        <row r="1129">
          <cell r="D1129">
            <v>11563.899894956245</v>
          </cell>
          <cell r="G1129">
            <v>1572.2516059072311</v>
          </cell>
        </row>
        <row r="1130">
          <cell r="D1130">
            <v>4447.6538057524021</v>
          </cell>
          <cell r="G1130">
            <v>1565.3282619274564</v>
          </cell>
        </row>
        <row r="1131">
          <cell r="D1131">
            <v>12146.869207348651</v>
          </cell>
          <cell r="G1131">
            <v>1561.0456086612787</v>
          </cell>
        </row>
        <row r="1132">
          <cell r="D1132">
            <v>5035.6487156654312</v>
          </cell>
          <cell r="G1132">
            <v>1549.1870847127691</v>
          </cell>
        </row>
        <row r="1133">
          <cell r="D1133">
            <v>2447.4659925439773</v>
          </cell>
          <cell r="G1133">
            <v>1543.726697815001</v>
          </cell>
        </row>
        <row r="1134">
          <cell r="D1134">
            <v>7392.6539528381736</v>
          </cell>
          <cell r="G1134">
            <v>1541.4116456960278</v>
          </cell>
        </row>
        <row r="1135">
          <cell r="D1135">
            <v>9422.9953511703443</v>
          </cell>
          <cell r="G1135">
            <v>1533.2042363992227</v>
          </cell>
        </row>
        <row r="1136">
          <cell r="D1136">
            <v>10005.964663562749</v>
          </cell>
          <cell r="G1136">
            <v>1519.3246854043432</v>
          </cell>
        </row>
        <row r="1137">
          <cell r="D1137">
            <v>5794.5139412796834</v>
          </cell>
          <cell r="G1137">
            <v>1518.8457340165692</v>
          </cell>
        </row>
        <row r="1138">
          <cell r="D1138">
            <v>5070.8278983098007</v>
          </cell>
          <cell r="G1138">
            <v>1513.7829639291378</v>
          </cell>
        </row>
        <row r="1139">
          <cell r="D1139">
            <v>10865.341839589484</v>
          </cell>
          <cell r="G1139">
            <v>1513.1954546017562</v>
          </cell>
        </row>
        <row r="1140">
          <cell r="D1140">
            <v>7628.8570363075105</v>
          </cell>
          <cell r="G1140">
            <v>1512.8739500187323</v>
          </cell>
        </row>
        <row r="1141">
          <cell r="D1141">
            <v>7513.2682933331535</v>
          </cell>
          <cell r="G1141">
            <v>1507.484363097971</v>
          </cell>
        </row>
        <row r="1142">
          <cell r="D1142">
            <v>9689.3520197634243</v>
          </cell>
          <cell r="G1142">
            <v>1506.9781838154174</v>
          </cell>
        </row>
        <row r="1143">
          <cell r="D1143">
            <v>3497.8158743544313</v>
          </cell>
          <cell r="G1143">
            <v>1505.2739976105895</v>
          </cell>
        </row>
        <row r="1144">
          <cell r="D1144">
            <v>12473.533046189223</v>
          </cell>
          <cell r="G1144">
            <v>1504.9251373019908</v>
          </cell>
        </row>
        <row r="1145">
          <cell r="D1145">
            <v>8101.2632032461834</v>
          </cell>
          <cell r="G1145">
            <v>1502.5921397748464</v>
          </cell>
        </row>
        <row r="1146">
          <cell r="D1146">
            <v>11156.826495785686</v>
          </cell>
          <cell r="G1146">
            <v>1502.430472460524</v>
          </cell>
        </row>
        <row r="1147">
          <cell r="D1147">
            <v>13252.500661885972</v>
          </cell>
          <cell r="G1147">
            <v>1495.8583623833031</v>
          </cell>
        </row>
        <row r="1148">
          <cell r="D1148">
            <v>12493.635436271719</v>
          </cell>
          <cell r="G1148">
            <v>1481.1411948734528</v>
          </cell>
        </row>
        <row r="1149">
          <cell r="D1149">
            <v>3005.3073173332614</v>
          </cell>
          <cell r="G1149">
            <v>1479.1118663727334</v>
          </cell>
        </row>
        <row r="1150">
          <cell r="D1150">
            <v>12237.329962719887</v>
          </cell>
          <cell r="G1150">
            <v>1478.0926525844588</v>
          </cell>
        </row>
        <row r="1151">
          <cell r="D1151">
            <v>4347.141855339918</v>
          </cell>
          <cell r="G1151">
            <v>1477.7277412118153</v>
          </cell>
        </row>
        <row r="1152">
          <cell r="D1152">
            <v>16167.347223847997</v>
          </cell>
          <cell r="G1152">
            <v>1469.5158781324446</v>
          </cell>
        </row>
        <row r="1153">
          <cell r="D1153">
            <v>3784.2749330300098</v>
          </cell>
          <cell r="G1153">
            <v>1469.0305262364768</v>
          </cell>
        </row>
        <row r="1154">
          <cell r="D1154">
            <v>17755.436040365239</v>
          </cell>
          <cell r="G1154">
            <v>1468.3895280948946</v>
          </cell>
        </row>
        <row r="1155">
          <cell r="D1155">
            <v>12785.120092467921</v>
          </cell>
          <cell r="G1155">
            <v>1466.6074510037856</v>
          </cell>
        </row>
        <row r="1156">
          <cell r="D1156">
            <v>1804.1895099040817</v>
          </cell>
          <cell r="G1156">
            <v>1463.9347016966153</v>
          </cell>
        </row>
        <row r="1157">
          <cell r="D1157">
            <v>6608.660739620801</v>
          </cell>
          <cell r="G1157">
            <v>1463.3287027111348</v>
          </cell>
        </row>
        <row r="1158">
          <cell r="D1158">
            <v>5508.0548826041049</v>
          </cell>
          <cell r="G1158">
            <v>1459.2503443952744</v>
          </cell>
        </row>
        <row r="1159">
          <cell r="D1159">
            <v>7111.2204916832188</v>
          </cell>
          <cell r="G1159">
            <v>1455.4921888972442</v>
          </cell>
        </row>
        <row r="1160">
          <cell r="D1160">
            <v>5100.9814834335457</v>
          </cell>
          <cell r="G1160">
            <v>1454.9539445676908</v>
          </cell>
        </row>
        <row r="1161">
          <cell r="D1161">
            <v>2960.0769396476439</v>
          </cell>
          <cell r="G1161">
            <v>1453.8576080430687</v>
          </cell>
        </row>
        <row r="1162">
          <cell r="D1162">
            <v>7372.551562755677</v>
          </cell>
          <cell r="G1162">
            <v>1452.9054393590484</v>
          </cell>
        </row>
        <row r="1163">
          <cell r="D1163">
            <v>2578.131528080206</v>
          </cell>
          <cell r="G1163">
            <v>1449.5560657309195</v>
          </cell>
        </row>
        <row r="1164">
          <cell r="D1164">
            <v>5764.3603561559385</v>
          </cell>
          <cell r="G1164">
            <v>1448.870970042319</v>
          </cell>
        </row>
        <row r="1165">
          <cell r="D1165">
            <v>9000.8451594379112</v>
          </cell>
          <cell r="G1165">
            <v>1446.0851891801776</v>
          </cell>
        </row>
        <row r="1166">
          <cell r="D1166">
            <v>12292.611535446753</v>
          </cell>
          <cell r="G1166">
            <v>1443.7953901516235</v>
          </cell>
        </row>
        <row r="1167">
          <cell r="D1167">
            <v>9583.8144718303174</v>
          </cell>
          <cell r="G1167">
            <v>1438.0016307269684</v>
          </cell>
        </row>
        <row r="1168">
          <cell r="D1168">
            <v>3186.2288280757321</v>
          </cell>
          <cell r="G1168">
            <v>1437.7887902040677</v>
          </cell>
        </row>
        <row r="1169">
          <cell r="D1169">
            <v>7065.9901139976018</v>
          </cell>
          <cell r="G1169">
            <v>1436.0455062253739</v>
          </cell>
        </row>
        <row r="1170">
          <cell r="D1170">
            <v>12996.195188334137</v>
          </cell>
          <cell r="G1170">
            <v>1432.3256487337007</v>
          </cell>
        </row>
        <row r="1171">
          <cell r="D1171">
            <v>7880.1369123387194</v>
          </cell>
          <cell r="G1171">
            <v>1432.3035036166145</v>
          </cell>
        </row>
        <row r="1172">
          <cell r="D1172">
            <v>7206.7068445750783</v>
          </cell>
          <cell r="G1172">
            <v>1431.3170864861975</v>
          </cell>
        </row>
        <row r="1173">
          <cell r="D1173">
            <v>4432.5770131905292</v>
          </cell>
          <cell r="G1173">
            <v>1426.3047305466405</v>
          </cell>
        </row>
        <row r="1174">
          <cell r="D1174">
            <v>7653.9850239106308</v>
          </cell>
          <cell r="G1174">
            <v>1423.6725639215424</v>
          </cell>
        </row>
        <row r="1175">
          <cell r="D1175">
            <v>3593.3022272462908</v>
          </cell>
          <cell r="G1175">
            <v>1420.6556787774498</v>
          </cell>
        </row>
        <row r="1176">
          <cell r="D1176">
            <v>9563.7120817478208</v>
          </cell>
          <cell r="G1176">
            <v>1416.4907656070939</v>
          </cell>
        </row>
        <row r="1177">
          <cell r="D1177">
            <v>4402.4234280667843</v>
          </cell>
          <cell r="G1177">
            <v>1397.750975414519</v>
          </cell>
        </row>
        <row r="1178">
          <cell r="D1178">
            <v>4382.3210379842876</v>
          </cell>
          <cell r="G1178">
            <v>1396.2737015085611</v>
          </cell>
        </row>
        <row r="1179">
          <cell r="D1179">
            <v>3372.1759363388269</v>
          </cell>
          <cell r="G1179">
            <v>1392.1161088579897</v>
          </cell>
        </row>
        <row r="1180">
          <cell r="D1180">
            <v>4407.4490255874089</v>
          </cell>
          <cell r="G1180">
            <v>1391.5344629001763</v>
          </cell>
        </row>
        <row r="1181">
          <cell r="D1181">
            <v>2060.4949834559152</v>
          </cell>
          <cell r="G1181">
            <v>1383.9055476778319</v>
          </cell>
        </row>
        <row r="1182">
          <cell r="D1182">
            <v>9845.1455429027756</v>
          </cell>
          <cell r="G1182">
            <v>1376.4983638369024</v>
          </cell>
        </row>
        <row r="1183">
          <cell r="D1183">
            <v>9146.5874875360132</v>
          </cell>
          <cell r="G1183">
            <v>1375.1632293698713</v>
          </cell>
        </row>
        <row r="1184">
          <cell r="D1184">
            <v>7287.1164049050658</v>
          </cell>
          <cell r="G1184">
            <v>1374.0345425714854</v>
          </cell>
        </row>
        <row r="1185">
          <cell r="D1185">
            <v>4920.059972691075</v>
          </cell>
          <cell r="G1185">
            <v>1373.1278515079382</v>
          </cell>
        </row>
        <row r="1186">
          <cell r="D1186">
            <v>6844.8638230901379</v>
          </cell>
          <cell r="G1186">
            <v>1366.5962449784492</v>
          </cell>
        </row>
        <row r="1187">
          <cell r="D1187">
            <v>6292.0480958214775</v>
          </cell>
          <cell r="G1187">
            <v>1365.7930991482763</v>
          </cell>
        </row>
        <row r="1188">
          <cell r="D1188">
            <v>2517.8243578327156</v>
          </cell>
          <cell r="G1188">
            <v>1365.7589090312606</v>
          </cell>
        </row>
        <row r="1189">
          <cell r="D1189">
            <v>6864.9662131726345</v>
          </cell>
          <cell r="G1189">
            <v>1364.5344514566978</v>
          </cell>
        </row>
        <row r="1190">
          <cell r="D1190">
            <v>13704.804438742147</v>
          </cell>
          <cell r="G1190">
            <v>1363.2518816970003</v>
          </cell>
        </row>
        <row r="1191">
          <cell r="D1191">
            <v>6462.9184115226999</v>
          </cell>
          <cell r="G1191">
            <v>1360.4538901611795</v>
          </cell>
        </row>
        <row r="1192">
          <cell r="D1192">
            <v>7689.1642065550004</v>
          </cell>
          <cell r="G1192">
            <v>1357.2956967589905</v>
          </cell>
        </row>
        <row r="1193">
          <cell r="D1193">
            <v>969.94032148046733</v>
          </cell>
          <cell r="G1193">
            <v>1356.5427092121172</v>
          </cell>
        </row>
        <row r="1194">
          <cell r="D1194">
            <v>13659.57406105653</v>
          </cell>
          <cell r="G1194">
            <v>1355.4278300859821</v>
          </cell>
        </row>
        <row r="1195">
          <cell r="D1195">
            <v>8453.0550296898764</v>
          </cell>
          <cell r="G1195">
            <v>1353.8359232206087</v>
          </cell>
        </row>
        <row r="1196">
          <cell r="D1196">
            <v>8860.1284288604347</v>
          </cell>
          <cell r="G1196">
            <v>1349.2439893454211</v>
          </cell>
        </row>
        <row r="1197">
          <cell r="D1197">
            <v>4769.2920470723502</v>
          </cell>
          <cell r="G1197">
            <v>1348.3935630317981</v>
          </cell>
        </row>
        <row r="1198">
          <cell r="D1198">
            <v>11488.515932146884</v>
          </cell>
          <cell r="G1198">
            <v>1337.503021357951</v>
          </cell>
        </row>
        <row r="1199">
          <cell r="D1199">
            <v>11986.050086688678</v>
          </cell>
          <cell r="G1199">
            <v>1336.8557932833537</v>
          </cell>
        </row>
        <row r="1200">
          <cell r="D1200">
            <v>9407.9185586084714</v>
          </cell>
          <cell r="G1200">
            <v>1328.2063062768798</v>
          </cell>
        </row>
        <row r="1201">
          <cell r="D1201">
            <v>2472.5939801470981</v>
          </cell>
          <cell r="G1201">
            <v>1324.5504041264242</v>
          </cell>
        </row>
        <row r="1202">
          <cell r="D1202">
            <v>15061.715769310676</v>
          </cell>
          <cell r="G1202">
            <v>1320.1886270479854</v>
          </cell>
        </row>
        <row r="1203">
          <cell r="D1203">
            <v>6397.5856437545854</v>
          </cell>
          <cell r="G1203">
            <v>1318.3770121975735</v>
          </cell>
        </row>
        <row r="1204">
          <cell r="D1204">
            <v>6452.8672164814516</v>
          </cell>
          <cell r="G1204">
            <v>1316.5607367583393</v>
          </cell>
        </row>
        <row r="1205">
          <cell r="D1205">
            <v>8930.4867941491739</v>
          </cell>
          <cell r="G1205">
            <v>1312.4863666486394</v>
          </cell>
        </row>
        <row r="1206">
          <cell r="D1206">
            <v>10408.012465212683</v>
          </cell>
          <cell r="G1206">
            <v>1311.4395308453711</v>
          </cell>
        </row>
        <row r="1207">
          <cell r="D1207">
            <v>6673.9935073889155</v>
          </cell>
          <cell r="G1207">
            <v>1310.4663811321013</v>
          </cell>
        </row>
        <row r="1208">
          <cell r="D1208">
            <v>12166.971597431148</v>
          </cell>
          <cell r="G1208">
            <v>1304.3229654117888</v>
          </cell>
        </row>
        <row r="1209">
          <cell r="D1209">
            <v>14820.487088320717</v>
          </cell>
          <cell r="G1209">
            <v>1304.160924717951</v>
          </cell>
        </row>
        <row r="1210">
          <cell r="D1210">
            <v>3271.6639859263432</v>
          </cell>
          <cell r="G1210">
            <v>1301.3728178220263</v>
          </cell>
        </row>
        <row r="1211">
          <cell r="D1211">
            <v>3663.6605925350295</v>
          </cell>
          <cell r="G1211">
            <v>1300.5949548801079</v>
          </cell>
        </row>
        <row r="1212">
          <cell r="D1212">
            <v>10689.445926367638</v>
          </cell>
          <cell r="G1212">
            <v>1300.4081095651711</v>
          </cell>
        </row>
        <row r="1213">
          <cell r="D1213">
            <v>3472.6878867513105</v>
          </cell>
          <cell r="G1213">
            <v>1298.3623588181017</v>
          </cell>
        </row>
        <row r="1214">
          <cell r="D1214">
            <v>2794.2322214670457</v>
          </cell>
          <cell r="G1214">
            <v>1296.15973479732</v>
          </cell>
        </row>
        <row r="1215">
          <cell r="D1215">
            <v>3311.8687660913365</v>
          </cell>
          <cell r="G1215">
            <v>1288.0618806409059</v>
          </cell>
        </row>
        <row r="1216">
          <cell r="D1216">
            <v>9131.5106949741403</v>
          </cell>
          <cell r="G1216">
            <v>1285.892084448119</v>
          </cell>
        </row>
        <row r="1217">
          <cell r="D1217">
            <v>773.94201817612418</v>
          </cell>
          <cell r="G1217">
            <v>1283.9382948937168</v>
          </cell>
        </row>
        <row r="1218">
          <cell r="D1218">
            <v>12086.562037101161</v>
          </cell>
          <cell r="G1218">
            <v>1274.3260099991935</v>
          </cell>
        </row>
        <row r="1219">
          <cell r="D1219">
            <v>7367.5259652350524</v>
          </cell>
          <cell r="G1219">
            <v>1273.8913792283045</v>
          </cell>
        </row>
        <row r="1220">
          <cell r="D1220">
            <v>2306.7492619664999</v>
          </cell>
          <cell r="G1220">
            <v>1272.3315429819813</v>
          </cell>
        </row>
        <row r="1221">
          <cell r="D1221">
            <v>9729.5567999284194</v>
          </cell>
          <cell r="G1221">
            <v>1270.7111111430227</v>
          </cell>
        </row>
        <row r="1222">
          <cell r="D1222">
            <v>799.07000577924509</v>
          </cell>
          <cell r="G1222">
            <v>1264.673419516572</v>
          </cell>
        </row>
        <row r="1223">
          <cell r="D1223">
            <v>1387.0649156922746</v>
          </cell>
          <cell r="G1223">
            <v>1261.9923020017025</v>
          </cell>
        </row>
        <row r="1224">
          <cell r="D1224">
            <v>2754.0274413020525</v>
          </cell>
          <cell r="G1224">
            <v>1259.7575887010146</v>
          </cell>
        </row>
        <row r="1225">
          <cell r="D1225">
            <v>6905.1709933376278</v>
          </cell>
          <cell r="G1225">
            <v>1257.70798236724</v>
          </cell>
        </row>
        <row r="1226">
          <cell r="D1226">
            <v>7206.7068445750783</v>
          </cell>
          <cell r="G1226">
            <v>1254.5600641073779</v>
          </cell>
        </row>
        <row r="1227">
          <cell r="D1227">
            <v>13307.782234612838</v>
          </cell>
          <cell r="G1227">
            <v>1249.7114418015278</v>
          </cell>
        </row>
        <row r="1228">
          <cell r="D1228">
            <v>5312.0565792997613</v>
          </cell>
          <cell r="G1228">
            <v>1248.7750737437102</v>
          </cell>
        </row>
        <row r="1229">
          <cell r="D1229">
            <v>6261.8945106977326</v>
          </cell>
          <cell r="G1229">
            <v>1247.0621786981862</v>
          </cell>
        </row>
        <row r="1230">
          <cell r="D1230">
            <v>6769.479860280775</v>
          </cell>
          <cell r="G1230">
            <v>1238.898544874779</v>
          </cell>
        </row>
        <row r="1231">
          <cell r="D1231">
            <v>3306.8431685707124</v>
          </cell>
          <cell r="G1231">
            <v>1238.2233085797113</v>
          </cell>
        </row>
        <row r="1232">
          <cell r="D1232">
            <v>5437.6965173153658</v>
          </cell>
          <cell r="G1232">
            <v>1237.1688635711419</v>
          </cell>
        </row>
        <row r="1233">
          <cell r="D1233">
            <v>5005.4951305416862</v>
          </cell>
          <cell r="G1233">
            <v>1234.1193489336119</v>
          </cell>
        </row>
        <row r="1234">
          <cell r="D1234">
            <v>17066.929180039726</v>
          </cell>
          <cell r="G1234">
            <v>1229.6998143311182</v>
          </cell>
        </row>
        <row r="1235">
          <cell r="D1235">
            <v>9066.1779272060267</v>
          </cell>
          <cell r="G1235">
            <v>1228.4584139614756</v>
          </cell>
        </row>
        <row r="1236">
          <cell r="D1236">
            <v>11840.307758590576</v>
          </cell>
          <cell r="G1236">
            <v>1228.3546306237718</v>
          </cell>
        </row>
        <row r="1237">
          <cell r="D1237">
            <v>8860.1284288604347</v>
          </cell>
          <cell r="G1237">
            <v>1225.7074957288344</v>
          </cell>
        </row>
        <row r="1238">
          <cell r="D1238">
            <v>1281.5273677591667</v>
          </cell>
          <cell r="G1238">
            <v>1221.0118467291406</v>
          </cell>
        </row>
        <row r="1239">
          <cell r="D1239">
            <v>7226.8092346575759</v>
          </cell>
          <cell r="G1239">
            <v>1219.690377319876</v>
          </cell>
        </row>
        <row r="1240">
          <cell r="D1240">
            <v>3130.9472553488663</v>
          </cell>
          <cell r="G1240">
            <v>1217.3182381902145</v>
          </cell>
        </row>
        <row r="1241">
          <cell r="D1241">
            <v>9287.3042181134897</v>
          </cell>
          <cell r="G1241">
            <v>1216.8662774984236</v>
          </cell>
        </row>
        <row r="1242">
          <cell r="D1242">
            <v>15343.149230465631</v>
          </cell>
          <cell r="G1242">
            <v>1214.7118761906386</v>
          </cell>
        </row>
        <row r="1243">
          <cell r="D1243">
            <v>3432.4831065863173</v>
          </cell>
          <cell r="G1243">
            <v>1211.6440846631995</v>
          </cell>
        </row>
        <row r="1244">
          <cell r="D1244">
            <v>4201.3995272418169</v>
          </cell>
          <cell r="G1244">
            <v>1210.8207094803163</v>
          </cell>
        </row>
        <row r="1245">
          <cell r="D1245">
            <v>5422.6197247534938</v>
          </cell>
          <cell r="G1245">
            <v>1208.3997595658727</v>
          </cell>
        </row>
        <row r="1246">
          <cell r="D1246">
            <v>2824.3858065907912</v>
          </cell>
          <cell r="G1246">
            <v>1204.63790658831</v>
          </cell>
        </row>
        <row r="1247">
          <cell r="D1247">
            <v>8292.2359090299014</v>
          </cell>
          <cell r="G1247">
            <v>1204.4238074276846</v>
          </cell>
        </row>
        <row r="1248">
          <cell r="D1248">
            <v>11629.23266272436</v>
          </cell>
          <cell r="G1248">
            <v>1196.1778176059277</v>
          </cell>
        </row>
        <row r="1249">
          <cell r="D1249">
            <v>12930.862420566024</v>
          </cell>
          <cell r="G1249">
            <v>1192.8286026739156</v>
          </cell>
        </row>
        <row r="1250">
          <cell r="D1250">
            <v>5181.3910437635332</v>
          </cell>
          <cell r="G1250">
            <v>1191.1090573752308</v>
          </cell>
        </row>
        <row r="1251">
          <cell r="D1251">
            <v>4427.5514156699055</v>
          </cell>
          <cell r="G1251">
            <v>1190.311102336525</v>
          </cell>
        </row>
        <row r="1252">
          <cell r="D1252">
            <v>6352.3552660689675</v>
          </cell>
          <cell r="G1252">
            <v>1188.2324974514268</v>
          </cell>
        </row>
        <row r="1253">
          <cell r="D1253">
            <v>10990.98177760509</v>
          </cell>
          <cell r="G1253">
            <v>1183.1675936597371</v>
          </cell>
        </row>
        <row r="1254">
          <cell r="D1254">
            <v>5503.0292850834803</v>
          </cell>
          <cell r="G1254">
            <v>1177.9128136639426</v>
          </cell>
        </row>
        <row r="1255">
          <cell r="D1255">
            <v>7025.7853338326076</v>
          </cell>
          <cell r="G1255">
            <v>1167.569267224716</v>
          </cell>
        </row>
        <row r="1256">
          <cell r="D1256">
            <v>4241.6043074068102</v>
          </cell>
          <cell r="G1256">
            <v>1163.5313185187567</v>
          </cell>
        </row>
        <row r="1257">
          <cell r="D1257">
            <v>5970.4098545015295</v>
          </cell>
          <cell r="G1257">
            <v>1162.8187260363043</v>
          </cell>
        </row>
        <row r="1258">
          <cell r="D1258">
            <v>4819.5480222785918</v>
          </cell>
          <cell r="G1258">
            <v>1162.24026096231</v>
          </cell>
        </row>
        <row r="1259">
          <cell r="D1259">
            <v>5010.5207280623108</v>
          </cell>
          <cell r="G1259">
            <v>1149.6350826452069</v>
          </cell>
        </row>
        <row r="1260">
          <cell r="D1260">
            <v>12473.533046189223</v>
          </cell>
          <cell r="G1260">
            <v>1149.1781218895803</v>
          </cell>
        </row>
        <row r="1261">
          <cell r="D1261">
            <v>4588.3705363298795</v>
          </cell>
          <cell r="G1261">
            <v>1148.8285886752649</v>
          </cell>
        </row>
        <row r="1262">
          <cell r="D1262">
            <v>8432.9526396073798</v>
          </cell>
          <cell r="G1262">
            <v>1142.0704238515971</v>
          </cell>
        </row>
        <row r="1263">
          <cell r="D1263">
            <v>643.27648263989545</v>
          </cell>
          <cell r="G1263">
            <v>1139.001981658811</v>
          </cell>
        </row>
        <row r="1264">
          <cell r="D1264">
            <v>2743.9762462608041</v>
          </cell>
          <cell r="G1264">
            <v>1137.1448407090531</v>
          </cell>
        </row>
        <row r="1265">
          <cell r="D1265">
            <v>8860.1284288604347</v>
          </cell>
          <cell r="G1265">
            <v>1133.4367352984118</v>
          </cell>
        </row>
        <row r="1266">
          <cell r="D1266">
            <v>2060.4949834559152</v>
          </cell>
          <cell r="G1266">
            <v>1132.8028694793718</v>
          </cell>
        </row>
        <row r="1267">
          <cell r="D1267">
            <v>12709.736129658559</v>
          </cell>
          <cell r="G1267">
            <v>1130.5927695775445</v>
          </cell>
        </row>
        <row r="1268">
          <cell r="D1268">
            <v>12684.608142055438</v>
          </cell>
          <cell r="G1268">
            <v>1128.6533403086682</v>
          </cell>
        </row>
        <row r="1269">
          <cell r="D1269">
            <v>6141.2801702027518</v>
          </cell>
          <cell r="G1269">
            <v>1126.9905601830512</v>
          </cell>
        </row>
        <row r="1270">
          <cell r="D1270">
            <v>40.204780164993466</v>
          </cell>
          <cell r="G1270">
            <v>1121.4435097057744</v>
          </cell>
        </row>
        <row r="1271">
          <cell r="D1271">
            <v>7201.6812470544546</v>
          </cell>
          <cell r="G1271">
            <v>1119.2701637068842</v>
          </cell>
        </row>
        <row r="1272">
          <cell r="D1272">
            <v>7126.2972842450918</v>
          </cell>
          <cell r="G1272">
            <v>1118.2655615194742</v>
          </cell>
        </row>
        <row r="1273">
          <cell r="D1273">
            <v>5663.8484057434544</v>
          </cell>
          <cell r="G1273">
            <v>1107.7628882059416</v>
          </cell>
        </row>
        <row r="1274">
          <cell r="D1274">
            <v>6332.2528759864708</v>
          </cell>
          <cell r="G1274">
            <v>1107.0850234525585</v>
          </cell>
        </row>
        <row r="1275">
          <cell r="D1275">
            <v>2055.469385935291</v>
          </cell>
          <cell r="G1275">
            <v>1105.7822561935373</v>
          </cell>
        </row>
        <row r="1276">
          <cell r="D1276">
            <v>567.89251983053271</v>
          </cell>
          <cell r="G1276">
            <v>1103.3513397149397</v>
          </cell>
        </row>
        <row r="1277">
          <cell r="D1277">
            <v>7267.0140148225692</v>
          </cell>
          <cell r="G1277">
            <v>1099.524454854492</v>
          </cell>
        </row>
        <row r="1278">
          <cell r="D1278">
            <v>10307.5005148002</v>
          </cell>
          <cell r="G1278">
            <v>1096.7292124299208</v>
          </cell>
        </row>
        <row r="1279">
          <cell r="D1279">
            <v>1316.7065504035361</v>
          </cell>
          <cell r="G1279">
            <v>1096.6099442747718</v>
          </cell>
        </row>
        <row r="1280">
          <cell r="D1280">
            <v>4523.037768561765</v>
          </cell>
          <cell r="G1280">
            <v>1085.909332959307</v>
          </cell>
        </row>
        <row r="1281">
          <cell r="D1281">
            <v>11694.565430492474</v>
          </cell>
          <cell r="G1281">
            <v>1085.7616233952251</v>
          </cell>
        </row>
        <row r="1282">
          <cell r="D1282">
            <v>9830.0687503409026</v>
          </cell>
          <cell r="G1282">
            <v>1083.1686859638523</v>
          </cell>
        </row>
        <row r="1283">
          <cell r="D1283">
            <v>12403.174680900484</v>
          </cell>
          <cell r="G1283">
            <v>1082.9768157006679</v>
          </cell>
        </row>
        <row r="1284">
          <cell r="D1284">
            <v>7251.9372222606962</v>
          </cell>
          <cell r="G1284">
            <v>1082.7665442102555</v>
          </cell>
        </row>
        <row r="1285">
          <cell r="D1285">
            <v>2010.2390082496734</v>
          </cell>
          <cell r="G1285">
            <v>1082.2093927966791</v>
          </cell>
        </row>
        <row r="1286">
          <cell r="D1286">
            <v>2040.3925933734183</v>
          </cell>
          <cell r="G1286">
            <v>1082.0372664319184</v>
          </cell>
        </row>
        <row r="1287">
          <cell r="D1287">
            <v>2909.8209644414019</v>
          </cell>
          <cell r="G1287">
            <v>1080.428764456849</v>
          </cell>
        </row>
        <row r="1288">
          <cell r="D1288">
            <v>3618.4302148494121</v>
          </cell>
          <cell r="G1288">
            <v>1079.8866231056406</v>
          </cell>
        </row>
        <row r="1289">
          <cell r="D1289">
            <v>5362.3125545060038</v>
          </cell>
          <cell r="G1289">
            <v>1075.2221723725363</v>
          </cell>
        </row>
        <row r="1290">
          <cell r="D1290">
            <v>5895.0258916921666</v>
          </cell>
          <cell r="G1290">
            <v>1075.2118017566354</v>
          </cell>
        </row>
        <row r="1291">
          <cell r="D1291">
            <v>3367.1503388182027</v>
          </cell>
          <cell r="G1291">
            <v>1072.98115887066</v>
          </cell>
        </row>
        <row r="1292">
          <cell r="D1292">
            <v>13131.88632139099</v>
          </cell>
          <cell r="G1292">
            <v>1069.935942697743</v>
          </cell>
        </row>
        <row r="1293">
          <cell r="D1293">
            <v>5347.2357619441309</v>
          </cell>
          <cell r="G1293">
            <v>1069.7587663896213</v>
          </cell>
        </row>
        <row r="1294">
          <cell r="D1294">
            <v>2673.6178809720654</v>
          </cell>
          <cell r="G1294">
            <v>1069.4685435831218</v>
          </cell>
        </row>
        <row r="1295">
          <cell r="D1295">
            <v>11066.365740414451</v>
          </cell>
          <cell r="G1295">
            <v>1066.9622800093305</v>
          </cell>
        </row>
        <row r="1296">
          <cell r="D1296">
            <v>3472.6878867513105</v>
          </cell>
          <cell r="G1296">
            <v>1062.2433666295094</v>
          </cell>
        </row>
        <row r="1297">
          <cell r="D1297">
            <v>11589.027882559367</v>
          </cell>
          <cell r="G1297">
            <v>1061.7263016526731</v>
          </cell>
        </row>
        <row r="1298">
          <cell r="D1298">
            <v>542.76453222741179</v>
          </cell>
          <cell r="G1298">
            <v>1060.440176672209</v>
          </cell>
        </row>
        <row r="1299">
          <cell r="D1299">
            <v>3000.2817198126372</v>
          </cell>
          <cell r="G1299">
            <v>1059.5113055960787</v>
          </cell>
        </row>
        <row r="1300">
          <cell r="D1300">
            <v>2492.6963702295948</v>
          </cell>
          <cell r="G1300">
            <v>1059.0412646706254</v>
          </cell>
        </row>
        <row r="1301">
          <cell r="D1301">
            <v>3764.1725429475132</v>
          </cell>
          <cell r="G1301">
            <v>1058.9351032495267</v>
          </cell>
        </row>
        <row r="1302">
          <cell r="D1302">
            <v>7055.9389189563535</v>
          </cell>
          <cell r="G1302">
            <v>1058.7271008318435</v>
          </cell>
        </row>
        <row r="1303">
          <cell r="D1303">
            <v>3196.2800231169804</v>
          </cell>
          <cell r="G1303">
            <v>1058.0810714083179</v>
          </cell>
        </row>
        <row r="1304">
          <cell r="D1304">
            <v>6337.2784735070954</v>
          </cell>
          <cell r="G1304">
            <v>1056.0724189529956</v>
          </cell>
        </row>
        <row r="1305">
          <cell r="D1305">
            <v>3467.6622892306864</v>
          </cell>
          <cell r="G1305">
            <v>1054.1368631193068</v>
          </cell>
        </row>
        <row r="1306">
          <cell r="D1306">
            <v>221.12629090746407</v>
          </cell>
          <cell r="G1306">
            <v>1052.9508100511714</v>
          </cell>
        </row>
        <row r="1307">
          <cell r="D1307">
            <v>9136.5362924947658</v>
          </cell>
          <cell r="G1307">
            <v>1049.2296316051547</v>
          </cell>
        </row>
        <row r="1308">
          <cell r="D1308">
            <v>5166.3142512016602</v>
          </cell>
          <cell r="G1308">
            <v>1049.0329686199309</v>
          </cell>
        </row>
        <row r="1309">
          <cell r="D1309">
            <v>6905.1709933376278</v>
          </cell>
          <cell r="G1309">
            <v>1040.9919808231541</v>
          </cell>
        </row>
        <row r="1310">
          <cell r="D1310">
            <v>7860.0345222562228</v>
          </cell>
          <cell r="G1310">
            <v>1039.3851485967898</v>
          </cell>
        </row>
        <row r="1311">
          <cell r="D1311">
            <v>3462.6366917100622</v>
          </cell>
          <cell r="G1311">
            <v>1035.7732389498908</v>
          </cell>
        </row>
        <row r="1312">
          <cell r="D1312">
            <v>6578.507154497056</v>
          </cell>
          <cell r="G1312">
            <v>1035.7627048485817</v>
          </cell>
        </row>
        <row r="1313">
          <cell r="D1313">
            <v>12217.22757263739</v>
          </cell>
          <cell r="G1313">
            <v>1034.4873790284475</v>
          </cell>
        </row>
        <row r="1314">
          <cell r="D1314">
            <v>9252.1250354691219</v>
          </cell>
          <cell r="G1314">
            <v>1029.7285048459978</v>
          </cell>
        </row>
        <row r="1315">
          <cell r="D1315">
            <v>11895.589331317442</v>
          </cell>
          <cell r="G1315">
            <v>1028.1717067561947</v>
          </cell>
        </row>
        <row r="1316">
          <cell r="D1316">
            <v>12493.635436271719</v>
          </cell>
          <cell r="G1316">
            <v>1026.7996983823148</v>
          </cell>
        </row>
        <row r="1317">
          <cell r="D1317">
            <v>1512.7048537078792</v>
          </cell>
          <cell r="G1317">
            <v>1023.6616913163562</v>
          </cell>
        </row>
        <row r="1318">
          <cell r="D1318">
            <v>9820.0175552996534</v>
          </cell>
          <cell r="G1318">
            <v>1021.9804498402922</v>
          </cell>
        </row>
        <row r="1319">
          <cell r="D1319">
            <v>1547.8840363522484</v>
          </cell>
          <cell r="G1319">
            <v>1018.7091478139322</v>
          </cell>
        </row>
        <row r="1320">
          <cell r="D1320">
            <v>5593.4900404547161</v>
          </cell>
          <cell r="G1320">
            <v>1018.060348766672</v>
          </cell>
        </row>
        <row r="1321">
          <cell r="D1321">
            <v>14503.874444521392</v>
          </cell>
          <cell r="G1321">
            <v>1017.9341449321902</v>
          </cell>
        </row>
        <row r="1322">
          <cell r="D1322">
            <v>6121.1777801202552</v>
          </cell>
          <cell r="G1322">
            <v>1017.8378801955464</v>
          </cell>
        </row>
        <row r="1323">
          <cell r="D1323">
            <v>2115.776556182781</v>
          </cell>
          <cell r="G1323">
            <v>1014.6241368257193</v>
          </cell>
        </row>
        <row r="1324">
          <cell r="D1324">
            <v>6844.8638230901379</v>
          </cell>
          <cell r="G1324">
            <v>1010.3964635836833</v>
          </cell>
        </row>
        <row r="1325">
          <cell r="D1325">
            <v>6483.0208016051965</v>
          </cell>
          <cell r="G1325">
            <v>1008.6803865195069</v>
          </cell>
        </row>
        <row r="1326">
          <cell r="D1326">
            <v>10543.703598269536</v>
          </cell>
          <cell r="G1326">
            <v>1006.9649471705952</v>
          </cell>
        </row>
        <row r="1327">
          <cell r="D1327">
            <v>9583.8144718303174</v>
          </cell>
          <cell r="G1327">
            <v>1006.9391877886137</v>
          </cell>
        </row>
        <row r="1328">
          <cell r="D1328">
            <v>4507.9609759998921</v>
          </cell>
          <cell r="G1328">
            <v>1004.6684129959874</v>
          </cell>
        </row>
        <row r="1329">
          <cell r="D1329">
            <v>13192.193491638482</v>
          </cell>
          <cell r="G1329">
            <v>1003.3419287060244</v>
          </cell>
        </row>
        <row r="1330">
          <cell r="D1330">
            <v>7699.2154015962487</v>
          </cell>
          <cell r="G1330">
            <v>1003.2846080690289</v>
          </cell>
        </row>
        <row r="1331">
          <cell r="D1331">
            <v>3824.4797131950036</v>
          </cell>
          <cell r="G1331">
            <v>1000.7836828197488</v>
          </cell>
        </row>
        <row r="1332">
          <cell r="D1332">
            <v>5643.7460156609577</v>
          </cell>
          <cell r="G1332">
            <v>1000.3387668884935</v>
          </cell>
        </row>
        <row r="1333">
          <cell r="D1333">
            <v>6965.4781635851177</v>
          </cell>
          <cell r="G1333">
            <v>990.31153710485694</v>
          </cell>
        </row>
        <row r="1334">
          <cell r="D1334">
            <v>5312.0565792997613</v>
          </cell>
          <cell r="G1334">
            <v>989.81521163443961</v>
          </cell>
        </row>
        <row r="1335">
          <cell r="D1335">
            <v>4879.8551925260817</v>
          </cell>
          <cell r="G1335">
            <v>987.63832706678818</v>
          </cell>
        </row>
        <row r="1336">
          <cell r="D1336">
            <v>5849.7955140065496</v>
          </cell>
          <cell r="G1336">
            <v>986.91832475202511</v>
          </cell>
        </row>
        <row r="1337">
          <cell r="D1337">
            <v>10302.474917279576</v>
          </cell>
          <cell r="G1337">
            <v>984.93620579110882</v>
          </cell>
        </row>
        <row r="1338">
          <cell r="D1338">
            <v>4678.8312917011144</v>
          </cell>
          <cell r="G1338">
            <v>984.05934784198109</v>
          </cell>
        </row>
        <row r="1339">
          <cell r="D1339">
            <v>4764.2664495517256</v>
          </cell>
          <cell r="G1339">
            <v>983.87347793953529</v>
          </cell>
        </row>
        <row r="1340">
          <cell r="D1340">
            <v>3357.0991437769544</v>
          </cell>
          <cell r="G1340">
            <v>982.65392630199688</v>
          </cell>
        </row>
        <row r="1341">
          <cell r="D1341">
            <v>6287.0224983008529</v>
          </cell>
          <cell r="G1341">
            <v>981.96628197070049</v>
          </cell>
        </row>
        <row r="1342">
          <cell r="D1342">
            <v>4402.4234280667843</v>
          </cell>
          <cell r="G1342">
            <v>981.89179905678202</v>
          </cell>
        </row>
        <row r="1343">
          <cell r="D1343">
            <v>5794.5139412796834</v>
          </cell>
          <cell r="G1343">
            <v>975.70664392822141</v>
          </cell>
        </row>
        <row r="1344">
          <cell r="D1344">
            <v>2351.9796396521178</v>
          </cell>
          <cell r="G1344">
            <v>973.41971075749143</v>
          </cell>
        </row>
        <row r="1345">
          <cell r="D1345">
            <v>5261.8006040935197</v>
          </cell>
          <cell r="G1345">
            <v>971.4226536682296</v>
          </cell>
        </row>
        <row r="1346">
          <cell r="D1346">
            <v>5035.6487156654312</v>
          </cell>
          <cell r="G1346">
            <v>968.25012318319068</v>
          </cell>
        </row>
        <row r="1347">
          <cell r="D1347">
            <v>9382.7905710053492</v>
          </cell>
          <cell r="G1347">
            <v>967.46155513949566</v>
          </cell>
        </row>
        <row r="1348">
          <cell r="D1348">
            <v>4095.8619793087091</v>
          </cell>
          <cell r="G1348">
            <v>966.51413050996371</v>
          </cell>
        </row>
        <row r="1349">
          <cell r="D1349">
            <v>2241.4164941983859</v>
          </cell>
          <cell r="G1349">
            <v>961.41865435756404</v>
          </cell>
        </row>
        <row r="1350">
          <cell r="D1350">
            <v>7689.1642065550004</v>
          </cell>
          <cell r="G1350">
            <v>961.11960736710296</v>
          </cell>
        </row>
        <row r="1351">
          <cell r="D1351">
            <v>9387.8161685259747</v>
          </cell>
          <cell r="G1351">
            <v>960.78713044221979</v>
          </cell>
        </row>
        <row r="1352">
          <cell r="D1352">
            <v>3538.0206545194251</v>
          </cell>
          <cell r="G1352">
            <v>960.74022037675024</v>
          </cell>
        </row>
        <row r="1353">
          <cell r="D1353">
            <v>2110.7509586621568</v>
          </cell>
          <cell r="G1353">
            <v>958.4188317686594</v>
          </cell>
        </row>
        <row r="1354">
          <cell r="D1354">
            <v>2919.8721594826507</v>
          </cell>
          <cell r="G1354">
            <v>951.8813966947672</v>
          </cell>
        </row>
        <row r="1355">
          <cell r="D1355">
            <v>4010.4268214580984</v>
          </cell>
          <cell r="G1355">
            <v>950.42191776603534</v>
          </cell>
        </row>
        <row r="1356">
          <cell r="D1356">
            <v>6839.8382255695133</v>
          </cell>
          <cell r="G1356">
            <v>946.63486155255782</v>
          </cell>
        </row>
        <row r="1357">
          <cell r="D1357">
            <v>3176.1776330344837</v>
          </cell>
          <cell r="G1357">
            <v>944.76866680866988</v>
          </cell>
        </row>
        <row r="1358">
          <cell r="D1358">
            <v>6201.5873404502418</v>
          </cell>
          <cell r="G1358">
            <v>943.65798423707236</v>
          </cell>
        </row>
        <row r="1359">
          <cell r="D1359">
            <v>3759.146945426889</v>
          </cell>
          <cell r="G1359">
            <v>943.4481357368428</v>
          </cell>
        </row>
        <row r="1360">
          <cell r="D1360">
            <v>10588.933975955153</v>
          </cell>
          <cell r="G1360">
            <v>939.63415923025889</v>
          </cell>
        </row>
        <row r="1361">
          <cell r="D1361">
            <v>3146.0240479107388</v>
          </cell>
          <cell r="G1361">
            <v>936.80908334843889</v>
          </cell>
        </row>
        <row r="1362">
          <cell r="D1362">
            <v>8985.7683668760401</v>
          </cell>
          <cell r="G1362">
            <v>933.56451813586273</v>
          </cell>
        </row>
        <row r="1363">
          <cell r="D1363">
            <v>6583.5327520176797</v>
          </cell>
          <cell r="G1363">
            <v>933.5304883280611</v>
          </cell>
        </row>
        <row r="1364">
          <cell r="D1364">
            <v>5322.1077743410096</v>
          </cell>
          <cell r="G1364">
            <v>929.74573307075627</v>
          </cell>
        </row>
        <row r="1365">
          <cell r="D1365">
            <v>4492.88418343802</v>
          </cell>
          <cell r="G1365">
            <v>929.26536753813798</v>
          </cell>
        </row>
        <row r="1366">
          <cell r="D1366">
            <v>3693.8141776587745</v>
          </cell>
          <cell r="G1366">
            <v>923.78110690323933</v>
          </cell>
        </row>
        <row r="1367">
          <cell r="D1367">
            <v>13584.190098247167</v>
          </cell>
          <cell r="G1367">
            <v>922.1877469521238</v>
          </cell>
        </row>
        <row r="1368">
          <cell r="D1368">
            <v>11543.797504873748</v>
          </cell>
          <cell r="G1368">
            <v>922.03781237998726</v>
          </cell>
        </row>
        <row r="1369">
          <cell r="D1369">
            <v>2547.977942956461</v>
          </cell>
          <cell r="G1369">
            <v>915.7210978694543</v>
          </cell>
        </row>
        <row r="1370">
          <cell r="D1370">
            <v>13815.367584195879</v>
          </cell>
          <cell r="G1370">
            <v>913.96412033625234</v>
          </cell>
        </row>
        <row r="1371">
          <cell r="D1371">
            <v>4668.7800966598661</v>
          </cell>
          <cell r="G1371">
            <v>912.97890032788473</v>
          </cell>
        </row>
        <row r="1372">
          <cell r="D1372">
            <v>5643.7460156609577</v>
          </cell>
          <cell r="G1372">
            <v>912.22650581985442</v>
          </cell>
        </row>
        <row r="1373">
          <cell r="D1373">
            <v>3010.3329148538855</v>
          </cell>
          <cell r="G1373">
            <v>910.4435825584435</v>
          </cell>
        </row>
        <row r="1374">
          <cell r="D1374">
            <v>13157.014308994112</v>
          </cell>
          <cell r="G1374">
            <v>909.64544760136039</v>
          </cell>
        </row>
        <row r="1375">
          <cell r="D1375">
            <v>7558.4986710187713</v>
          </cell>
          <cell r="G1375">
            <v>905.08776023045641</v>
          </cell>
        </row>
        <row r="1376">
          <cell r="D1376">
            <v>6573.4815569764314</v>
          </cell>
          <cell r="G1376">
            <v>904.84979815964039</v>
          </cell>
        </row>
        <row r="1377">
          <cell r="D1377">
            <v>11774.97499082246</v>
          </cell>
          <cell r="G1377">
            <v>902.52470291991756</v>
          </cell>
        </row>
        <row r="1378">
          <cell r="D1378">
            <v>2653.5154908895688</v>
          </cell>
          <cell r="G1378">
            <v>901.66223853431381</v>
          </cell>
        </row>
        <row r="1379">
          <cell r="D1379">
            <v>738.76283553175494</v>
          </cell>
          <cell r="G1379">
            <v>900.88859232804634</v>
          </cell>
        </row>
        <row r="1380">
          <cell r="D1380">
            <v>2934.9489520445231</v>
          </cell>
          <cell r="G1380">
            <v>900.76821519437249</v>
          </cell>
        </row>
        <row r="1381">
          <cell r="D1381">
            <v>3512.8926669163038</v>
          </cell>
          <cell r="G1381">
            <v>900.05498600597116</v>
          </cell>
        </row>
        <row r="1382">
          <cell r="D1382">
            <v>9955.7086883565062</v>
          </cell>
          <cell r="G1382">
            <v>899.4092924780274</v>
          </cell>
        </row>
        <row r="1383">
          <cell r="D1383">
            <v>2613.3107107245751</v>
          </cell>
          <cell r="G1383">
            <v>899.40369009220785</v>
          </cell>
        </row>
        <row r="1384">
          <cell r="D1384">
            <v>4286.8346850924281</v>
          </cell>
          <cell r="G1384">
            <v>898.08640698136071</v>
          </cell>
        </row>
        <row r="1385">
          <cell r="D1385">
            <v>10438.166050336429</v>
          </cell>
          <cell r="G1385">
            <v>897.47729327594686</v>
          </cell>
        </row>
        <row r="1386">
          <cell r="D1386">
            <v>4889.9063875673301</v>
          </cell>
          <cell r="G1386">
            <v>897.06030995574326</v>
          </cell>
        </row>
        <row r="1387">
          <cell r="D1387">
            <v>4020.4780164993467</v>
          </cell>
          <cell r="G1387">
            <v>896.40959017880118</v>
          </cell>
        </row>
        <row r="1388">
          <cell r="D1388">
            <v>13146.963113952863</v>
          </cell>
          <cell r="G1388">
            <v>895.45257616651122</v>
          </cell>
        </row>
        <row r="1389">
          <cell r="D1389">
            <v>10669.343536285141</v>
          </cell>
          <cell r="G1389">
            <v>894.96618583173279</v>
          </cell>
        </row>
        <row r="1390">
          <cell r="D1390">
            <v>15292.893255259389</v>
          </cell>
          <cell r="G1390">
            <v>892.59381442315077</v>
          </cell>
        </row>
        <row r="1391">
          <cell r="D1391">
            <v>8181.6727635761699</v>
          </cell>
          <cell r="G1391">
            <v>892.47070448326099</v>
          </cell>
        </row>
        <row r="1392">
          <cell r="D1392">
            <v>3211.3568156788529</v>
          </cell>
          <cell r="G1392">
            <v>887.91062563109642</v>
          </cell>
        </row>
        <row r="1393">
          <cell r="D1393">
            <v>9307.4066081959882</v>
          </cell>
          <cell r="G1393">
            <v>887.44916592528693</v>
          </cell>
        </row>
        <row r="1394">
          <cell r="D1394">
            <v>939.78673635672226</v>
          </cell>
          <cell r="G1394">
            <v>886.59479322970435</v>
          </cell>
        </row>
        <row r="1395">
          <cell r="D1395">
            <v>5377.3893470678759</v>
          </cell>
          <cell r="G1395">
            <v>884.17581659519794</v>
          </cell>
        </row>
        <row r="1396">
          <cell r="D1396">
            <v>5613.5924305372127</v>
          </cell>
          <cell r="G1396">
            <v>883.64892151032257</v>
          </cell>
        </row>
        <row r="1397">
          <cell r="D1397">
            <v>7327.3211850700591</v>
          </cell>
          <cell r="G1397">
            <v>881.90533356718856</v>
          </cell>
        </row>
        <row r="1398">
          <cell r="D1398">
            <v>14956.17822137757</v>
          </cell>
          <cell r="G1398">
            <v>878.55900121439231</v>
          </cell>
        </row>
        <row r="1399">
          <cell r="D1399">
            <v>296.51025371682681</v>
          </cell>
          <cell r="G1399">
            <v>877.85631206685662</v>
          </cell>
        </row>
        <row r="1400">
          <cell r="D1400">
            <v>2698.7458685751863</v>
          </cell>
          <cell r="G1400">
            <v>877.49949217939536</v>
          </cell>
        </row>
        <row r="1401">
          <cell r="D1401">
            <v>7759.5225718437387</v>
          </cell>
          <cell r="G1401">
            <v>875.79945619104194</v>
          </cell>
        </row>
        <row r="1402">
          <cell r="D1402">
            <v>1789.1127173422092</v>
          </cell>
          <cell r="G1402">
            <v>871.42959160519581</v>
          </cell>
        </row>
        <row r="1403">
          <cell r="D1403">
            <v>10820.111461903867</v>
          </cell>
          <cell r="G1403">
            <v>871.06799244759452</v>
          </cell>
        </row>
        <row r="1404">
          <cell r="D1404">
            <v>7226.8092346575759</v>
          </cell>
          <cell r="G1404">
            <v>869.52080803644662</v>
          </cell>
        </row>
        <row r="1405">
          <cell r="D1405">
            <v>11066.365740414451</v>
          </cell>
          <cell r="G1405">
            <v>868.46843111466603</v>
          </cell>
        </row>
        <row r="1406">
          <cell r="D1406">
            <v>5000.4695330210625</v>
          </cell>
          <cell r="G1406">
            <v>867.06256063015712</v>
          </cell>
        </row>
        <row r="1407">
          <cell r="D1407">
            <v>9030.9987445616571</v>
          </cell>
          <cell r="G1407">
            <v>856.39012949245148</v>
          </cell>
        </row>
        <row r="1408">
          <cell r="D1408">
            <v>3357.0991437769544</v>
          </cell>
          <cell r="G1408">
            <v>856.31402935619121</v>
          </cell>
        </row>
        <row r="1409">
          <cell r="D1409">
            <v>3970.2220412931047</v>
          </cell>
          <cell r="G1409">
            <v>855.93316944350829</v>
          </cell>
        </row>
        <row r="1410">
          <cell r="D1410">
            <v>4136.0667594737024</v>
          </cell>
          <cell r="G1410">
            <v>854.67587243584046</v>
          </cell>
        </row>
        <row r="1411">
          <cell r="D1411">
            <v>3668.6861900556537</v>
          </cell>
          <cell r="G1411">
            <v>849.46437346331811</v>
          </cell>
        </row>
        <row r="1412">
          <cell r="D1412">
            <v>3734.0189578237682</v>
          </cell>
          <cell r="G1412">
            <v>847.51373461847004</v>
          </cell>
        </row>
        <row r="1413">
          <cell r="D1413">
            <v>1899.6758627959412</v>
          </cell>
          <cell r="G1413">
            <v>847.03383416670738</v>
          </cell>
        </row>
        <row r="1414">
          <cell r="D1414">
            <v>598.04610495427778</v>
          </cell>
          <cell r="G1414">
            <v>846.86011328434643</v>
          </cell>
        </row>
        <row r="1415">
          <cell r="D1415">
            <v>11619.181467683111</v>
          </cell>
          <cell r="G1415">
            <v>845.01906717208044</v>
          </cell>
        </row>
        <row r="1416">
          <cell r="D1416">
            <v>3754.1213479062649</v>
          </cell>
          <cell r="G1416">
            <v>842.79585406331955</v>
          </cell>
        </row>
        <row r="1417">
          <cell r="D1417">
            <v>7699.2154015962487</v>
          </cell>
          <cell r="G1417">
            <v>842.48976312950674</v>
          </cell>
        </row>
        <row r="1418">
          <cell r="D1418">
            <v>12609.224179246075</v>
          </cell>
          <cell r="G1418">
            <v>842.05277783091356</v>
          </cell>
        </row>
        <row r="1419">
          <cell r="D1419">
            <v>3980.273236334353</v>
          </cell>
          <cell r="G1419">
            <v>841.10257880673873</v>
          </cell>
        </row>
        <row r="1420">
          <cell r="D1420">
            <v>2919.8721594826507</v>
          </cell>
          <cell r="G1420">
            <v>840.42322235377856</v>
          </cell>
        </row>
        <row r="1421">
          <cell r="D1421">
            <v>4523.037768561765</v>
          </cell>
          <cell r="G1421">
            <v>837.07449742837059</v>
          </cell>
        </row>
        <row r="1422">
          <cell r="D1422">
            <v>9995.9134685215013</v>
          </cell>
          <cell r="G1422">
            <v>836.85479727623726</v>
          </cell>
        </row>
        <row r="1423">
          <cell r="D1423">
            <v>3970.2220412931047</v>
          </cell>
          <cell r="G1423">
            <v>835.9948537654775</v>
          </cell>
        </row>
        <row r="1424">
          <cell r="D1424">
            <v>7272.0396123431929</v>
          </cell>
          <cell r="G1424">
            <v>835.79652461732223</v>
          </cell>
        </row>
        <row r="1425">
          <cell r="D1425">
            <v>14488.797651959519</v>
          </cell>
          <cell r="G1425">
            <v>829.03831195872544</v>
          </cell>
        </row>
        <row r="1426">
          <cell r="D1426">
            <v>5940.2562693777845</v>
          </cell>
          <cell r="G1426">
            <v>828.10936789967695</v>
          </cell>
        </row>
        <row r="1427">
          <cell r="D1427">
            <v>2568.0803330389576</v>
          </cell>
          <cell r="G1427">
            <v>825.91250483144324</v>
          </cell>
        </row>
        <row r="1428">
          <cell r="D1428">
            <v>3452.5854966688139</v>
          </cell>
          <cell r="G1428">
            <v>824.40912588124081</v>
          </cell>
        </row>
        <row r="1429">
          <cell r="D1429">
            <v>9081.2547197678996</v>
          </cell>
          <cell r="G1429">
            <v>823.67159370325271</v>
          </cell>
        </row>
        <row r="1430">
          <cell r="D1430">
            <v>11413.131969337521</v>
          </cell>
          <cell r="G1430">
            <v>820.21317693042715</v>
          </cell>
        </row>
        <row r="1431">
          <cell r="D1431">
            <v>5804.5651363209317</v>
          </cell>
          <cell r="G1431">
            <v>819.7375399666447</v>
          </cell>
        </row>
        <row r="1432">
          <cell r="D1432">
            <v>4447.6538057524021</v>
          </cell>
          <cell r="G1432">
            <v>819.6805753836444</v>
          </cell>
        </row>
        <row r="1433">
          <cell r="D1433">
            <v>4402.4234280667843</v>
          </cell>
          <cell r="G1433">
            <v>815.80294531322022</v>
          </cell>
        </row>
        <row r="1434">
          <cell r="D1434">
            <v>3492.7902768338072</v>
          </cell>
          <cell r="G1434">
            <v>807.76347233301749</v>
          </cell>
        </row>
        <row r="1435">
          <cell r="D1435">
            <v>11146.775300744439</v>
          </cell>
          <cell r="G1435">
            <v>807.02013610068025</v>
          </cell>
        </row>
        <row r="1436">
          <cell r="D1436">
            <v>8578.6949677054799</v>
          </cell>
          <cell r="G1436">
            <v>806.41678569766862</v>
          </cell>
        </row>
        <row r="1437">
          <cell r="D1437">
            <v>1241.3225875941732</v>
          </cell>
          <cell r="G1437">
            <v>805.58443743131943</v>
          </cell>
        </row>
        <row r="1438">
          <cell r="D1438">
            <v>7342.397977631932</v>
          </cell>
          <cell r="G1438">
            <v>802.6158821551511</v>
          </cell>
        </row>
        <row r="1439">
          <cell r="D1439">
            <v>3814.4285181537552</v>
          </cell>
          <cell r="G1439">
            <v>802.16569866041721</v>
          </cell>
        </row>
        <row r="1440">
          <cell r="D1440">
            <v>12282.560340405504</v>
          </cell>
          <cell r="G1440">
            <v>800.63794473923735</v>
          </cell>
        </row>
        <row r="1441">
          <cell r="D1441">
            <v>13257.526259406595</v>
          </cell>
          <cell r="G1441">
            <v>796.98045577865014</v>
          </cell>
        </row>
        <row r="1442">
          <cell r="D1442">
            <v>5513.0804801247286</v>
          </cell>
          <cell r="G1442">
            <v>795.74830670414792</v>
          </cell>
        </row>
        <row r="1443">
          <cell r="D1443">
            <v>8769.6676734891989</v>
          </cell>
          <cell r="G1443">
            <v>783.6576233842419</v>
          </cell>
        </row>
        <row r="1444">
          <cell r="D1444">
            <v>1527.7816462697517</v>
          </cell>
          <cell r="G1444">
            <v>780.75350904908544</v>
          </cell>
        </row>
        <row r="1445">
          <cell r="D1445">
            <v>7377.5771602763007</v>
          </cell>
          <cell r="G1445">
            <v>780.07033122251073</v>
          </cell>
        </row>
        <row r="1446">
          <cell r="D1446">
            <v>12684.608142055438</v>
          </cell>
          <cell r="G1446">
            <v>778.80863183611496</v>
          </cell>
        </row>
        <row r="1447">
          <cell r="D1447">
            <v>2216.2885065952646</v>
          </cell>
          <cell r="G1447">
            <v>777.48330600629367</v>
          </cell>
        </row>
        <row r="1448">
          <cell r="D1448">
            <v>7669.0618164725038</v>
          </cell>
          <cell r="G1448">
            <v>775.45972160747363</v>
          </cell>
        </row>
        <row r="1449">
          <cell r="D1449">
            <v>1512.7048537078792</v>
          </cell>
          <cell r="G1449">
            <v>774.54720622544392</v>
          </cell>
        </row>
        <row r="1450">
          <cell r="D1450">
            <v>4095.8619793087091</v>
          </cell>
          <cell r="G1450">
            <v>773.8935557135112</v>
          </cell>
        </row>
        <row r="1451">
          <cell r="D1451">
            <v>6191.5361454089934</v>
          </cell>
          <cell r="G1451">
            <v>773.81678212325153</v>
          </cell>
        </row>
        <row r="1452">
          <cell r="D1452">
            <v>2779.1554289051733</v>
          </cell>
          <cell r="G1452">
            <v>769.48124609925435</v>
          </cell>
        </row>
        <row r="1453">
          <cell r="D1453">
            <v>3698.8397751793987</v>
          </cell>
          <cell r="G1453">
            <v>769.00872891315009</v>
          </cell>
        </row>
        <row r="1454">
          <cell r="D1454">
            <v>7890.1881073799677</v>
          </cell>
          <cell r="G1454">
            <v>768.82300083454777</v>
          </cell>
        </row>
        <row r="1455">
          <cell r="D1455">
            <v>9588.8400693509411</v>
          </cell>
          <cell r="G1455">
            <v>766.79566071153499</v>
          </cell>
        </row>
        <row r="1456">
          <cell r="D1456">
            <v>5688.9763933465756</v>
          </cell>
          <cell r="G1456">
            <v>766.3891334899605</v>
          </cell>
        </row>
        <row r="1457">
          <cell r="D1457">
            <v>2085.622971059036</v>
          </cell>
          <cell r="G1457">
            <v>766.1102224999313</v>
          </cell>
        </row>
        <row r="1458">
          <cell r="D1458">
            <v>6864.9662131726345</v>
          </cell>
          <cell r="G1458">
            <v>764.41886289831541</v>
          </cell>
        </row>
        <row r="1459">
          <cell r="D1459">
            <v>7402.7051478794219</v>
          </cell>
          <cell r="G1459">
            <v>762.83958290353121</v>
          </cell>
        </row>
        <row r="1460">
          <cell r="D1460">
            <v>9046.07553712353</v>
          </cell>
          <cell r="G1460">
            <v>762.63085520696404</v>
          </cell>
        </row>
        <row r="1461">
          <cell r="D1461">
            <v>2110.7509586621568</v>
          </cell>
          <cell r="G1461">
            <v>757.80406370366552</v>
          </cell>
        </row>
        <row r="1462">
          <cell r="D1462">
            <v>5221.5958239285264</v>
          </cell>
          <cell r="G1462">
            <v>756.77413307307563</v>
          </cell>
        </row>
        <row r="1463">
          <cell r="D1463">
            <v>5367.3381520266275</v>
          </cell>
          <cell r="G1463">
            <v>754.5803544632015</v>
          </cell>
        </row>
        <row r="1464">
          <cell r="D1464">
            <v>3563.1486421225459</v>
          </cell>
          <cell r="G1464">
            <v>753.96027227600177</v>
          </cell>
        </row>
        <row r="1465">
          <cell r="D1465">
            <v>4633.6009140154965</v>
          </cell>
          <cell r="G1465">
            <v>753.51770854604638</v>
          </cell>
        </row>
        <row r="1466">
          <cell r="D1466">
            <v>9784.8383726552838</v>
          </cell>
          <cell r="G1466">
            <v>753.4408298525077</v>
          </cell>
        </row>
        <row r="1467">
          <cell r="D1467">
            <v>3075.6656826220001</v>
          </cell>
          <cell r="G1467">
            <v>752.99290093892387</v>
          </cell>
        </row>
        <row r="1468">
          <cell r="D1468">
            <v>6472.9696065639482</v>
          </cell>
          <cell r="G1468">
            <v>751.15641601515506</v>
          </cell>
        </row>
        <row r="1469">
          <cell r="D1469">
            <v>789.01881073799677</v>
          </cell>
          <cell r="G1469">
            <v>751.06825143172375</v>
          </cell>
        </row>
        <row r="1470">
          <cell r="D1470">
            <v>6875.0174082138828</v>
          </cell>
          <cell r="G1470">
            <v>750.99489349359499</v>
          </cell>
        </row>
        <row r="1471">
          <cell r="D1471">
            <v>8694.2837106798361</v>
          </cell>
          <cell r="G1471">
            <v>750.79054907309501</v>
          </cell>
        </row>
        <row r="1472">
          <cell r="D1472">
            <v>1492.6024636253824</v>
          </cell>
          <cell r="G1472">
            <v>747.68536246144527</v>
          </cell>
        </row>
        <row r="1473">
          <cell r="D1473">
            <v>9247.0994379484964</v>
          </cell>
          <cell r="G1473">
            <v>747.49814807682037</v>
          </cell>
        </row>
        <row r="1474">
          <cell r="D1474">
            <v>2447.4659925439773</v>
          </cell>
          <cell r="G1474">
            <v>747.49208562198805</v>
          </cell>
        </row>
        <row r="1475">
          <cell r="D1475">
            <v>6091.0241949965102</v>
          </cell>
          <cell r="G1475">
            <v>747.14906524897208</v>
          </cell>
        </row>
        <row r="1476">
          <cell r="D1476">
            <v>5784.4627462384351</v>
          </cell>
          <cell r="G1476">
            <v>745.5536075539419</v>
          </cell>
        </row>
        <row r="1477">
          <cell r="D1477">
            <v>6327.2272784658462</v>
          </cell>
          <cell r="G1477">
            <v>744.2734592111284</v>
          </cell>
        </row>
        <row r="1478">
          <cell r="D1478">
            <v>1874.5478751928204</v>
          </cell>
          <cell r="G1478">
            <v>744.041348762388</v>
          </cell>
        </row>
        <row r="1479">
          <cell r="D1479">
            <v>4201.3995272418169</v>
          </cell>
          <cell r="G1479">
            <v>741.62418077327823</v>
          </cell>
        </row>
        <row r="1480">
          <cell r="D1480">
            <v>4925.0855702116996</v>
          </cell>
          <cell r="G1480">
            <v>741.39793643305836</v>
          </cell>
        </row>
        <row r="1481">
          <cell r="D1481">
            <v>3623.4558123700363</v>
          </cell>
          <cell r="G1481">
            <v>740.8356611166472</v>
          </cell>
        </row>
        <row r="1482">
          <cell r="D1482">
            <v>3256.5871933644707</v>
          </cell>
          <cell r="G1482">
            <v>739.97863536181546</v>
          </cell>
        </row>
        <row r="1483">
          <cell r="D1483">
            <v>7422.8075379619186</v>
          </cell>
          <cell r="G1483">
            <v>739.07487436796691</v>
          </cell>
        </row>
        <row r="1484">
          <cell r="D1484">
            <v>5136.1606660779153</v>
          </cell>
          <cell r="G1484">
            <v>739.07323553668641</v>
          </cell>
        </row>
        <row r="1485">
          <cell r="D1485">
            <v>5598.5156379753398</v>
          </cell>
          <cell r="G1485">
            <v>738.97889077190803</v>
          </cell>
        </row>
        <row r="1486">
          <cell r="D1486">
            <v>1517.7304512285034</v>
          </cell>
          <cell r="G1486">
            <v>738.72559253223858</v>
          </cell>
        </row>
        <row r="1487">
          <cell r="D1487">
            <v>4548.1657561648854</v>
          </cell>
          <cell r="G1487">
            <v>738.37069632965131</v>
          </cell>
        </row>
        <row r="1488">
          <cell r="D1488">
            <v>13252.500661885972</v>
          </cell>
          <cell r="G1488">
            <v>737.80313309520477</v>
          </cell>
        </row>
        <row r="1489">
          <cell r="D1489">
            <v>10634.164353640772</v>
          </cell>
          <cell r="G1489">
            <v>736.41835018909921</v>
          </cell>
        </row>
        <row r="1490">
          <cell r="D1490">
            <v>2291.6724694046275</v>
          </cell>
          <cell r="G1490">
            <v>735.73462674395932</v>
          </cell>
        </row>
        <row r="1491">
          <cell r="D1491">
            <v>4156.169149556199</v>
          </cell>
          <cell r="G1491">
            <v>733.67673338724637</v>
          </cell>
        </row>
        <row r="1492">
          <cell r="D1492">
            <v>3050.5376950188793</v>
          </cell>
          <cell r="G1492">
            <v>731.99720777388143</v>
          </cell>
        </row>
        <row r="1493">
          <cell r="D1493">
            <v>11975.998891647429</v>
          </cell>
          <cell r="G1493">
            <v>731.75810181244708</v>
          </cell>
        </row>
        <row r="1494">
          <cell r="D1494">
            <v>9066.1779272060267</v>
          </cell>
          <cell r="G1494">
            <v>731.42062280381151</v>
          </cell>
        </row>
        <row r="1495">
          <cell r="D1495">
            <v>4246.6299049274348</v>
          </cell>
          <cell r="G1495">
            <v>730.98403555791253</v>
          </cell>
        </row>
        <row r="1496">
          <cell r="D1496">
            <v>9835.0943478615263</v>
          </cell>
          <cell r="G1496">
            <v>729.99475280051718</v>
          </cell>
        </row>
        <row r="1497">
          <cell r="D1497">
            <v>1668.4983768472289</v>
          </cell>
          <cell r="G1497">
            <v>729.12703620414459</v>
          </cell>
        </row>
        <row r="1498">
          <cell r="D1498">
            <v>8975.7171718347909</v>
          </cell>
          <cell r="G1498">
            <v>727.73172185109058</v>
          </cell>
        </row>
        <row r="1499">
          <cell r="D1499">
            <v>1603.1656090791143</v>
          </cell>
          <cell r="G1499">
            <v>725.53491268480309</v>
          </cell>
        </row>
        <row r="1500">
          <cell r="D1500">
            <v>4161.1947470768237</v>
          </cell>
          <cell r="G1500">
            <v>724.83844951609831</v>
          </cell>
        </row>
        <row r="1501">
          <cell r="D1501">
            <v>3085.7168776632484</v>
          </cell>
          <cell r="G1501">
            <v>724.55909779112051</v>
          </cell>
        </row>
        <row r="1502">
          <cell r="D1502">
            <v>2824.3858065907912</v>
          </cell>
          <cell r="G1502">
            <v>724.09800525723142</v>
          </cell>
        </row>
        <row r="1503">
          <cell r="D1503">
            <v>5508.0548826041049</v>
          </cell>
          <cell r="G1503">
            <v>724.08644941596572</v>
          </cell>
        </row>
        <row r="1504">
          <cell r="D1504">
            <v>3598.327824766915</v>
          </cell>
          <cell r="G1504">
            <v>722.95335492326274</v>
          </cell>
        </row>
        <row r="1505">
          <cell r="D1505">
            <v>4809.4968272373435</v>
          </cell>
          <cell r="G1505">
            <v>721.12788075571609</v>
          </cell>
        </row>
        <row r="1506">
          <cell r="D1506">
            <v>4141.092356994327</v>
          </cell>
          <cell r="G1506">
            <v>720.97819752120654</v>
          </cell>
        </row>
        <row r="1507">
          <cell r="D1507">
            <v>3648.5837999731571</v>
          </cell>
          <cell r="G1507">
            <v>719.39684205571552</v>
          </cell>
        </row>
        <row r="1508">
          <cell r="D1508">
            <v>4095.8619793087091</v>
          </cell>
          <cell r="G1508">
            <v>713.56721211247691</v>
          </cell>
        </row>
        <row r="1509">
          <cell r="D1509">
            <v>7990.7000577924509</v>
          </cell>
          <cell r="G1509">
            <v>711.78079111424768</v>
          </cell>
        </row>
        <row r="1510">
          <cell r="D1510">
            <v>3628.4814098906604</v>
          </cell>
          <cell r="G1510">
            <v>709.46139526228444</v>
          </cell>
        </row>
        <row r="1511">
          <cell r="D1511">
            <v>708.60925040800987</v>
          </cell>
          <cell r="G1511">
            <v>702.99519172315206</v>
          </cell>
        </row>
        <row r="1512">
          <cell r="D1512">
            <v>6995.6317487088627</v>
          </cell>
          <cell r="G1512">
            <v>699.81387544463973</v>
          </cell>
        </row>
        <row r="1513">
          <cell r="D1513">
            <v>9624.0192519953107</v>
          </cell>
          <cell r="G1513">
            <v>698.72150750602873</v>
          </cell>
        </row>
        <row r="1514">
          <cell r="D1514">
            <v>6653.8911173064189</v>
          </cell>
          <cell r="G1514">
            <v>688.76763073928396</v>
          </cell>
        </row>
        <row r="1515">
          <cell r="D1515">
            <v>8066.0840206018138</v>
          </cell>
          <cell r="G1515">
            <v>688.10595082426596</v>
          </cell>
        </row>
        <row r="1516">
          <cell r="D1516">
            <v>12272.509145364256</v>
          </cell>
          <cell r="G1516">
            <v>678.6855671138768</v>
          </cell>
        </row>
        <row r="1517">
          <cell r="D1517">
            <v>2809.3090140289182</v>
          </cell>
          <cell r="G1517">
            <v>673.15816042602171</v>
          </cell>
        </row>
        <row r="1518">
          <cell r="D1518">
            <v>2296.6980669252516</v>
          </cell>
          <cell r="G1518">
            <v>672.81423901325843</v>
          </cell>
        </row>
        <row r="1519">
          <cell r="D1519">
            <v>2100.6997636209085</v>
          </cell>
          <cell r="G1519">
            <v>670.44641281453301</v>
          </cell>
        </row>
        <row r="1520">
          <cell r="D1520">
            <v>7116.2460892038434</v>
          </cell>
          <cell r="G1520">
            <v>668.52159090074235</v>
          </cell>
        </row>
        <row r="1521">
          <cell r="D1521">
            <v>11568.92549247687</v>
          </cell>
          <cell r="G1521">
            <v>667.78541615180848</v>
          </cell>
        </row>
        <row r="1522">
          <cell r="D1522">
            <v>9850.1711404233993</v>
          </cell>
          <cell r="G1522">
            <v>667.52162161970818</v>
          </cell>
        </row>
        <row r="1523">
          <cell r="D1523">
            <v>11528.720712311877</v>
          </cell>
          <cell r="G1523">
            <v>667.07679695265745</v>
          </cell>
        </row>
        <row r="1524">
          <cell r="D1524">
            <v>2970.1281346888923</v>
          </cell>
          <cell r="G1524">
            <v>666.99912696066929</v>
          </cell>
        </row>
        <row r="1525">
          <cell r="D1525">
            <v>4528.0633660823887</v>
          </cell>
          <cell r="G1525">
            <v>666.16646569895295</v>
          </cell>
        </row>
        <row r="1526">
          <cell r="D1526">
            <v>4080.7851867468366</v>
          </cell>
          <cell r="G1526">
            <v>666.15183355470992</v>
          </cell>
        </row>
        <row r="1527">
          <cell r="D1527">
            <v>6136.2545726821281</v>
          </cell>
          <cell r="G1527">
            <v>666.00293463445132</v>
          </cell>
        </row>
        <row r="1528">
          <cell r="D1528">
            <v>7784.6505594468599</v>
          </cell>
          <cell r="G1528">
            <v>662.89381700684851</v>
          </cell>
        </row>
        <row r="1529">
          <cell r="D1529">
            <v>1819.2663024659544</v>
          </cell>
          <cell r="G1529">
            <v>661.66071476350692</v>
          </cell>
        </row>
        <row r="1530">
          <cell r="D1530">
            <v>11312.620018925036</v>
          </cell>
          <cell r="G1530">
            <v>657.31050555141292</v>
          </cell>
        </row>
        <row r="1531">
          <cell r="D1531">
            <v>9086.2803172885233</v>
          </cell>
          <cell r="G1531">
            <v>657.01495941312658</v>
          </cell>
        </row>
        <row r="1532">
          <cell r="D1532">
            <v>7950.4952776274577</v>
          </cell>
          <cell r="G1532">
            <v>656.09542844977159</v>
          </cell>
        </row>
        <row r="1533">
          <cell r="D1533">
            <v>4377.2954404636639</v>
          </cell>
          <cell r="G1533">
            <v>655.45407940856205</v>
          </cell>
        </row>
        <row r="1534">
          <cell r="D1534">
            <v>4045.6060041024675</v>
          </cell>
          <cell r="G1534">
            <v>655.29297803506699</v>
          </cell>
        </row>
        <row r="1535">
          <cell r="D1535">
            <v>8779.7188685304482</v>
          </cell>
          <cell r="G1535">
            <v>654.33978216316825</v>
          </cell>
        </row>
        <row r="1536">
          <cell r="D1536">
            <v>12232.304365199261</v>
          </cell>
          <cell r="G1536">
            <v>652.22201304560156</v>
          </cell>
        </row>
        <row r="1537">
          <cell r="D1537">
            <v>10106.476613975232</v>
          </cell>
          <cell r="G1537">
            <v>651.67010762799566</v>
          </cell>
        </row>
        <row r="1538">
          <cell r="D1538">
            <v>6131.2289751615035</v>
          </cell>
          <cell r="G1538">
            <v>651.40827896286316</v>
          </cell>
        </row>
        <row r="1539">
          <cell r="D1539">
            <v>11513.643919750004</v>
          </cell>
          <cell r="G1539">
            <v>650.75890177321958</v>
          </cell>
        </row>
        <row r="1540">
          <cell r="D1540">
            <v>6377.4832536720887</v>
          </cell>
          <cell r="G1540">
            <v>650.45606450595017</v>
          </cell>
        </row>
        <row r="1541">
          <cell r="D1541">
            <v>1281.5273677591667</v>
          </cell>
          <cell r="G1541">
            <v>649.63278983294413</v>
          </cell>
        </row>
        <row r="1542">
          <cell r="D1542">
            <v>10538.678000748912</v>
          </cell>
          <cell r="G1542">
            <v>647.79265713749135</v>
          </cell>
        </row>
        <row r="1543">
          <cell r="D1543">
            <v>9448.1233387734646</v>
          </cell>
          <cell r="G1543">
            <v>645.84957761924136</v>
          </cell>
        </row>
        <row r="1544">
          <cell r="D1544">
            <v>5442.7221148359904</v>
          </cell>
          <cell r="G1544">
            <v>644.55458218693639</v>
          </cell>
        </row>
        <row r="1545">
          <cell r="D1545">
            <v>5704.0531859084476</v>
          </cell>
          <cell r="G1545">
            <v>643.60294432927094</v>
          </cell>
        </row>
        <row r="1546">
          <cell r="D1546">
            <v>10674.369133805765</v>
          </cell>
          <cell r="G1546">
            <v>643.30054161312216</v>
          </cell>
        </row>
        <row r="1547">
          <cell r="D1547">
            <v>2542.9523454358368</v>
          </cell>
          <cell r="G1547">
            <v>642.56886724885806</v>
          </cell>
        </row>
        <row r="1548">
          <cell r="D1548">
            <v>2105.7253611415326</v>
          </cell>
          <cell r="G1548">
            <v>642.04631673857034</v>
          </cell>
        </row>
        <row r="1549">
          <cell r="D1549">
            <v>11699.591028013099</v>
          </cell>
          <cell r="G1549">
            <v>641.95527142157425</v>
          </cell>
        </row>
        <row r="1550">
          <cell r="D1550">
            <v>8196.749556138042</v>
          </cell>
          <cell r="G1550">
            <v>640.91199653265789</v>
          </cell>
        </row>
        <row r="1551">
          <cell r="D1551">
            <v>306.56144875807519</v>
          </cell>
          <cell r="G1551">
            <v>640.86807813374662</v>
          </cell>
        </row>
        <row r="1552">
          <cell r="D1552">
            <v>3688.7885801381503</v>
          </cell>
          <cell r="G1552">
            <v>640.29816647135976</v>
          </cell>
        </row>
        <row r="1553">
          <cell r="D1553">
            <v>5503.0292850834803</v>
          </cell>
          <cell r="G1553">
            <v>638.07706918711517</v>
          </cell>
        </row>
        <row r="1554">
          <cell r="D1554">
            <v>2367.0564322139903</v>
          </cell>
          <cell r="G1554">
            <v>636.87000803613921</v>
          </cell>
        </row>
        <row r="1555">
          <cell r="D1555">
            <v>5503.0292850834803</v>
          </cell>
          <cell r="G1555">
            <v>636.0876085259813</v>
          </cell>
        </row>
        <row r="1556">
          <cell r="D1556">
            <v>9799.9151652171568</v>
          </cell>
          <cell r="G1556">
            <v>631.56578806321727</v>
          </cell>
        </row>
        <row r="1557">
          <cell r="D1557">
            <v>7412.7563429206702</v>
          </cell>
          <cell r="G1557">
            <v>630.91075169359215</v>
          </cell>
        </row>
        <row r="1558">
          <cell r="D1558">
            <v>7945.4696801068339</v>
          </cell>
          <cell r="G1558">
            <v>628.54041025150912</v>
          </cell>
        </row>
        <row r="1559">
          <cell r="D1559">
            <v>5668.874003264079</v>
          </cell>
          <cell r="G1559">
            <v>627.47802146291838</v>
          </cell>
        </row>
        <row r="1560">
          <cell r="D1560">
            <v>6080.9729999552619</v>
          </cell>
          <cell r="G1560">
            <v>627.44108816466576</v>
          </cell>
        </row>
        <row r="1561">
          <cell r="D1561">
            <v>5015.5463255829345</v>
          </cell>
          <cell r="G1561">
            <v>623.0460446923646</v>
          </cell>
        </row>
        <row r="1562">
          <cell r="D1562">
            <v>1914.7526553578139</v>
          </cell>
          <cell r="G1562">
            <v>622.39597347817983</v>
          </cell>
        </row>
        <row r="1563">
          <cell r="D1563">
            <v>2070.5461784971635</v>
          </cell>
          <cell r="G1563">
            <v>621.24888462056526</v>
          </cell>
        </row>
        <row r="1564">
          <cell r="D1564">
            <v>8277.1591164680303</v>
          </cell>
          <cell r="G1564">
            <v>619.92400223318327</v>
          </cell>
        </row>
        <row r="1565">
          <cell r="D1565">
            <v>13840.495571799</v>
          </cell>
          <cell r="G1565">
            <v>618.70579861744875</v>
          </cell>
        </row>
        <row r="1566">
          <cell r="D1566">
            <v>7528.3450858950264</v>
          </cell>
          <cell r="G1566">
            <v>618.35624654526271</v>
          </cell>
        </row>
        <row r="1567">
          <cell r="D1567">
            <v>7598.7034511837646</v>
          </cell>
          <cell r="G1567">
            <v>617.82692958106065</v>
          </cell>
        </row>
        <row r="1568">
          <cell r="D1568">
            <v>9980.8366759596283</v>
          </cell>
          <cell r="G1568">
            <v>617.08921153044628</v>
          </cell>
        </row>
        <row r="1569">
          <cell r="D1569">
            <v>150.76792561872549</v>
          </cell>
          <cell r="G1569">
            <v>617.06379924762382</v>
          </cell>
        </row>
        <row r="1570">
          <cell r="D1570">
            <v>12383.072290817987</v>
          </cell>
          <cell r="G1570">
            <v>614.86152239589387</v>
          </cell>
        </row>
        <row r="1571">
          <cell r="D1571">
            <v>4497.9097809586438</v>
          </cell>
          <cell r="G1571">
            <v>613.07070000306237</v>
          </cell>
        </row>
        <row r="1572">
          <cell r="D1572">
            <v>6955.4269685438694</v>
          </cell>
          <cell r="G1572">
            <v>612.83057978343481</v>
          </cell>
        </row>
        <row r="1573">
          <cell r="D1573">
            <v>12599.172984204828</v>
          </cell>
          <cell r="G1573">
            <v>610.56237179616164</v>
          </cell>
        </row>
        <row r="1574">
          <cell r="D1574">
            <v>1020.1962966867092</v>
          </cell>
          <cell r="G1574">
            <v>605.77195228632525</v>
          </cell>
        </row>
        <row r="1575">
          <cell r="D1575">
            <v>6357.3808635895921</v>
          </cell>
          <cell r="G1575">
            <v>604.34278129965594</v>
          </cell>
        </row>
        <row r="1576">
          <cell r="D1576">
            <v>5925.1794768159116</v>
          </cell>
          <cell r="G1576">
            <v>603.65727843933632</v>
          </cell>
        </row>
        <row r="1577">
          <cell r="D1577">
            <v>3955.1452487312322</v>
          </cell>
          <cell r="G1577">
            <v>602.99537362559875</v>
          </cell>
        </row>
        <row r="1578">
          <cell r="D1578">
            <v>4563.2425487267583</v>
          </cell>
          <cell r="G1578">
            <v>602.42750085756791</v>
          </cell>
        </row>
        <row r="1579">
          <cell r="D1579">
            <v>3095.7680727044967</v>
          </cell>
          <cell r="G1579">
            <v>601.68779493920988</v>
          </cell>
        </row>
        <row r="1580">
          <cell r="D1580">
            <v>3869.710090880621</v>
          </cell>
          <cell r="G1580">
            <v>601.14260673789249</v>
          </cell>
        </row>
        <row r="1581">
          <cell r="D1581">
            <v>7352.4491726731803</v>
          </cell>
          <cell r="G1581">
            <v>600.29622081105822</v>
          </cell>
        </row>
        <row r="1582">
          <cell r="D1582">
            <v>1562.9608289141211</v>
          </cell>
          <cell r="G1582">
            <v>599.34957601975384</v>
          </cell>
        </row>
        <row r="1583">
          <cell r="D1583">
            <v>6593.5839470589281</v>
          </cell>
          <cell r="G1583">
            <v>598.24896003507558</v>
          </cell>
        </row>
        <row r="1584">
          <cell r="D1584">
            <v>5603.5412354959644</v>
          </cell>
          <cell r="G1584">
            <v>596.99096084774646</v>
          </cell>
        </row>
        <row r="1585">
          <cell r="D1585">
            <v>5035.6487156654312</v>
          </cell>
          <cell r="G1585">
            <v>596.67080567240862</v>
          </cell>
        </row>
        <row r="1586">
          <cell r="D1586">
            <v>3924.9916636074872</v>
          </cell>
          <cell r="G1586">
            <v>596.07256370235882</v>
          </cell>
        </row>
        <row r="1587">
          <cell r="D1587">
            <v>1995.1622156878007</v>
          </cell>
          <cell r="G1587">
            <v>595.39958255818578</v>
          </cell>
        </row>
        <row r="1588">
          <cell r="D1588">
            <v>10201.962966867091</v>
          </cell>
          <cell r="G1588">
            <v>594.82377237412504</v>
          </cell>
        </row>
        <row r="1589">
          <cell r="D1589">
            <v>3316.8943636119611</v>
          </cell>
          <cell r="G1589">
            <v>592.94107303042722</v>
          </cell>
        </row>
        <row r="1590">
          <cell r="D1590">
            <v>10418.063660253933</v>
          </cell>
          <cell r="G1590">
            <v>592.59837949773816</v>
          </cell>
        </row>
        <row r="1591">
          <cell r="D1591">
            <v>2743.9762462608041</v>
          </cell>
          <cell r="G1591">
            <v>590.39783336477967</v>
          </cell>
        </row>
        <row r="1592">
          <cell r="D1592">
            <v>10438.166050336429</v>
          </cell>
          <cell r="G1592">
            <v>589.95108809264991</v>
          </cell>
        </row>
        <row r="1593">
          <cell r="D1593">
            <v>9860.2223354646467</v>
          </cell>
          <cell r="G1593">
            <v>588.60729146364235</v>
          </cell>
        </row>
        <row r="1594">
          <cell r="D1594">
            <v>5201.4934338460298</v>
          </cell>
          <cell r="G1594">
            <v>587.72629911744957</v>
          </cell>
        </row>
        <row r="1595">
          <cell r="D1595">
            <v>1000.0939066042124</v>
          </cell>
          <cell r="G1595">
            <v>586.65260947230195</v>
          </cell>
        </row>
        <row r="1596">
          <cell r="D1596">
            <v>11071.391337935076</v>
          </cell>
          <cell r="G1596">
            <v>585.65765782495373</v>
          </cell>
        </row>
        <row r="1597">
          <cell r="D1597">
            <v>3216.382413199477</v>
          </cell>
          <cell r="G1597">
            <v>582.92829105505234</v>
          </cell>
        </row>
        <row r="1598">
          <cell r="D1598">
            <v>1366.9625256097779</v>
          </cell>
          <cell r="G1598">
            <v>581.8470385218244</v>
          </cell>
        </row>
        <row r="1599">
          <cell r="D1599">
            <v>3749.0957503856407</v>
          </cell>
          <cell r="G1599">
            <v>581.1921322130886</v>
          </cell>
        </row>
        <row r="1600">
          <cell r="D1600">
            <v>6070.9218049140136</v>
          </cell>
          <cell r="G1600">
            <v>577.65708704069425</v>
          </cell>
        </row>
        <row r="1601">
          <cell r="D1601">
            <v>14910.947843691951</v>
          </cell>
          <cell r="G1601">
            <v>575.13450346085028</v>
          </cell>
        </row>
        <row r="1602">
          <cell r="D1602">
            <v>9252.1250354691219</v>
          </cell>
          <cell r="G1602">
            <v>572.15116518238881</v>
          </cell>
        </row>
        <row r="1603">
          <cell r="D1603">
            <v>3723.9677627825199</v>
          </cell>
          <cell r="G1603">
            <v>572.03386064272479</v>
          </cell>
        </row>
        <row r="1604">
          <cell r="D1604">
            <v>5905.0770867334149</v>
          </cell>
          <cell r="G1604">
            <v>570.95438839212215</v>
          </cell>
        </row>
        <row r="1605">
          <cell r="D1605">
            <v>6784.5566528426471</v>
          </cell>
          <cell r="G1605">
            <v>570.58783941236891</v>
          </cell>
        </row>
        <row r="1606">
          <cell r="D1606">
            <v>673.43006776364052</v>
          </cell>
          <cell r="G1606">
            <v>570.44401332950304</v>
          </cell>
        </row>
        <row r="1607">
          <cell r="D1607">
            <v>5111.032678474794</v>
          </cell>
          <cell r="G1607">
            <v>569.62574038557625</v>
          </cell>
        </row>
        <row r="1608">
          <cell r="D1608">
            <v>11885.538136276193</v>
          </cell>
          <cell r="G1608">
            <v>566.98881086646531</v>
          </cell>
        </row>
        <row r="1609">
          <cell r="D1609">
            <v>2462.5427851058498</v>
          </cell>
          <cell r="G1609">
            <v>566.90324373270403</v>
          </cell>
        </row>
        <row r="1610">
          <cell r="D1610">
            <v>9885.3503230677688</v>
          </cell>
          <cell r="G1610">
            <v>565.33488020241418</v>
          </cell>
        </row>
        <row r="1611">
          <cell r="D1611">
            <v>6995.6317487088627</v>
          </cell>
          <cell r="G1611">
            <v>564.54059207137084</v>
          </cell>
        </row>
        <row r="1612">
          <cell r="D1612">
            <v>5528.1572726866016</v>
          </cell>
          <cell r="G1612">
            <v>559.93015931620619</v>
          </cell>
        </row>
        <row r="1613">
          <cell r="D1613">
            <v>2939.9745495651473</v>
          </cell>
          <cell r="G1613">
            <v>559.3118287127395</v>
          </cell>
        </row>
        <row r="1614">
          <cell r="D1614">
            <v>13865.623559402122</v>
          </cell>
          <cell r="G1614">
            <v>558.84435499171707</v>
          </cell>
        </row>
        <row r="1615">
          <cell r="D1615">
            <v>8990.7939643966638</v>
          </cell>
          <cell r="G1615">
            <v>557.0632400856307</v>
          </cell>
        </row>
        <row r="1616">
          <cell r="D1616">
            <v>4256.6810999686832</v>
          </cell>
          <cell r="G1616">
            <v>555.68987363165377</v>
          </cell>
        </row>
        <row r="1617">
          <cell r="D1617">
            <v>487.48295950054575</v>
          </cell>
          <cell r="G1617">
            <v>550.84456007244455</v>
          </cell>
        </row>
        <row r="1618">
          <cell r="D1618">
            <v>12262.457950323007</v>
          </cell>
          <cell r="G1618">
            <v>549.40799873145818</v>
          </cell>
        </row>
        <row r="1619">
          <cell r="D1619">
            <v>7277.0652098638175</v>
          </cell>
          <cell r="G1619">
            <v>549.34376012970858</v>
          </cell>
        </row>
        <row r="1620">
          <cell r="D1620">
            <v>3718.9421652618958</v>
          </cell>
          <cell r="G1620">
            <v>548.2949975886911</v>
          </cell>
        </row>
        <row r="1621">
          <cell r="D1621">
            <v>5864.8723065684217</v>
          </cell>
          <cell r="G1621">
            <v>547.84155773948885</v>
          </cell>
        </row>
        <row r="1622">
          <cell r="D1622">
            <v>7774.5993644056116</v>
          </cell>
          <cell r="G1622">
            <v>547.24815888650585</v>
          </cell>
        </row>
        <row r="1623">
          <cell r="D1623">
            <v>4894.9319850879547</v>
          </cell>
          <cell r="G1623">
            <v>546.94927240645552</v>
          </cell>
        </row>
        <row r="1624">
          <cell r="D1624">
            <v>4502.9353784792684</v>
          </cell>
          <cell r="G1624">
            <v>546.4543403666629</v>
          </cell>
        </row>
        <row r="1625">
          <cell r="D1625">
            <v>3683.7629826175262</v>
          </cell>
          <cell r="G1625">
            <v>546.14922682956933</v>
          </cell>
        </row>
        <row r="1626">
          <cell r="D1626">
            <v>9875.2991280265196</v>
          </cell>
          <cell r="G1626">
            <v>544.81092259824834</v>
          </cell>
        </row>
        <row r="1627">
          <cell r="D1627">
            <v>12810.248080071044</v>
          </cell>
          <cell r="G1627">
            <v>544.11409660542859</v>
          </cell>
        </row>
        <row r="1628">
          <cell r="D1628">
            <v>3115.8704627869934</v>
          </cell>
          <cell r="G1628">
            <v>544.09308371442364</v>
          </cell>
        </row>
        <row r="1629">
          <cell r="D1629">
            <v>4839.6504123610885</v>
          </cell>
          <cell r="G1629">
            <v>543.6204369534961</v>
          </cell>
        </row>
        <row r="1630">
          <cell r="D1630">
            <v>3236.4848032819741</v>
          </cell>
          <cell r="G1630">
            <v>540.81605879062522</v>
          </cell>
        </row>
        <row r="1631">
          <cell r="D1631">
            <v>9342.5857908403559</v>
          </cell>
          <cell r="G1631">
            <v>540.11622442998703</v>
          </cell>
        </row>
        <row r="1632">
          <cell r="D1632">
            <v>5452.7733098772387</v>
          </cell>
          <cell r="G1632">
            <v>539.72039073907172</v>
          </cell>
        </row>
        <row r="1633">
          <cell r="D1633">
            <v>2598.2339181627026</v>
          </cell>
          <cell r="G1633">
            <v>539.35057479858938</v>
          </cell>
        </row>
        <row r="1634">
          <cell r="D1634">
            <v>6829.7870305282649</v>
          </cell>
          <cell r="G1634">
            <v>538.21359850964211</v>
          </cell>
        </row>
        <row r="1635">
          <cell r="D1635">
            <v>522.66214214491504</v>
          </cell>
          <cell r="G1635">
            <v>536.77513574950592</v>
          </cell>
        </row>
        <row r="1636">
          <cell r="D1636">
            <v>2367.0564322139903</v>
          </cell>
          <cell r="G1636">
            <v>533.62183942040792</v>
          </cell>
        </row>
        <row r="1637">
          <cell r="D1637">
            <v>4075.7595892262125</v>
          </cell>
          <cell r="G1637">
            <v>533.26558754906637</v>
          </cell>
        </row>
        <row r="1638">
          <cell r="D1638">
            <v>648.30208016051961</v>
          </cell>
          <cell r="G1638">
            <v>531.74244958114252</v>
          </cell>
        </row>
        <row r="1639">
          <cell r="D1639">
            <v>14805.410295758844</v>
          </cell>
          <cell r="G1639">
            <v>530.94804875684929</v>
          </cell>
        </row>
        <row r="1640">
          <cell r="D1640">
            <v>2648.4898933689446</v>
          </cell>
          <cell r="G1640">
            <v>530.46915925157032</v>
          </cell>
        </row>
        <row r="1641">
          <cell r="D1641">
            <v>1839.368692548451</v>
          </cell>
          <cell r="G1641">
            <v>529.33180804427457</v>
          </cell>
        </row>
        <row r="1642">
          <cell r="D1642">
            <v>5683.950795825951</v>
          </cell>
          <cell r="G1642">
            <v>529.18074346594199</v>
          </cell>
        </row>
        <row r="1643">
          <cell r="D1643">
            <v>1402.141708254147</v>
          </cell>
          <cell r="G1643">
            <v>526.27194095750554</v>
          </cell>
        </row>
        <row r="1644">
          <cell r="D1644">
            <v>10905.546619754477</v>
          </cell>
          <cell r="G1644">
            <v>526.20314856883726</v>
          </cell>
        </row>
        <row r="1645">
          <cell r="D1645">
            <v>4437.6026107111538</v>
          </cell>
          <cell r="G1645">
            <v>524.2707709316212</v>
          </cell>
        </row>
        <row r="1646">
          <cell r="D1646">
            <v>3794.3261280712582</v>
          </cell>
          <cell r="G1646">
            <v>522.47990165867168</v>
          </cell>
        </row>
        <row r="1647">
          <cell r="D1647">
            <v>6543.3279718526865</v>
          </cell>
          <cell r="G1647">
            <v>520.92508764824197</v>
          </cell>
        </row>
        <row r="1648">
          <cell r="D1648">
            <v>2281.6212743633791</v>
          </cell>
          <cell r="G1648">
            <v>519.77704187305005</v>
          </cell>
        </row>
        <row r="1649">
          <cell r="D1649">
            <v>221.12629090746407</v>
          </cell>
          <cell r="G1649">
            <v>519.71276441875409</v>
          </cell>
        </row>
        <row r="1650">
          <cell r="D1650">
            <v>13202.244686679729</v>
          </cell>
          <cell r="G1650">
            <v>518.53746724645828</v>
          </cell>
        </row>
        <row r="1651">
          <cell r="D1651">
            <v>3819.4541156743794</v>
          </cell>
          <cell r="G1651">
            <v>518.38795586542403</v>
          </cell>
        </row>
        <row r="1652">
          <cell r="D1652">
            <v>1673.523974367853</v>
          </cell>
          <cell r="G1652">
            <v>517.59692553854825</v>
          </cell>
        </row>
        <row r="1653">
          <cell r="D1653">
            <v>1929.8294479196863</v>
          </cell>
          <cell r="G1653">
            <v>515.55571220828813</v>
          </cell>
        </row>
        <row r="1654">
          <cell r="D1654">
            <v>3869.710090880621</v>
          </cell>
          <cell r="G1654">
            <v>513.33481916738162</v>
          </cell>
        </row>
        <row r="1655">
          <cell r="D1655">
            <v>11604.10467512124</v>
          </cell>
          <cell r="G1655">
            <v>513.04858514358148</v>
          </cell>
        </row>
        <row r="1656">
          <cell r="D1656">
            <v>5055.7511057479287</v>
          </cell>
          <cell r="G1656">
            <v>511.04125553327123</v>
          </cell>
        </row>
        <row r="1657">
          <cell r="D1657">
            <v>4543.1401586442616</v>
          </cell>
          <cell r="G1657">
            <v>509.7894752220796</v>
          </cell>
        </row>
        <row r="1658">
          <cell r="D1658">
            <v>5025.5975206241828</v>
          </cell>
          <cell r="G1658">
            <v>509.39744233179113</v>
          </cell>
        </row>
        <row r="1659">
          <cell r="D1659">
            <v>4799.4456321960952</v>
          </cell>
          <cell r="G1659">
            <v>509.1201025075365</v>
          </cell>
        </row>
        <row r="1660">
          <cell r="D1660">
            <v>6080.9729999552619</v>
          </cell>
          <cell r="G1660">
            <v>508.49618563571698</v>
          </cell>
        </row>
        <row r="1661">
          <cell r="D1661">
            <v>552.81572726866011</v>
          </cell>
          <cell r="G1661">
            <v>507.36403640998407</v>
          </cell>
        </row>
        <row r="1662">
          <cell r="D1662">
            <v>2130.8533487446539</v>
          </cell>
          <cell r="G1662">
            <v>506.88118330724757</v>
          </cell>
        </row>
        <row r="1663">
          <cell r="D1663">
            <v>10694.471523888262</v>
          </cell>
          <cell r="G1663">
            <v>506.84727780040816</v>
          </cell>
        </row>
        <row r="1664">
          <cell r="D1664">
            <v>2407.2612123789836</v>
          </cell>
          <cell r="G1664">
            <v>506.83611635043803</v>
          </cell>
        </row>
        <row r="1665">
          <cell r="D1665">
            <v>8473.157419772373</v>
          </cell>
          <cell r="G1665">
            <v>505.28589604554674</v>
          </cell>
        </row>
        <row r="1666">
          <cell r="D1666">
            <v>7814.8041445706049</v>
          </cell>
          <cell r="G1666">
            <v>504.66803778306189</v>
          </cell>
        </row>
        <row r="1667">
          <cell r="D1667">
            <v>3286.7407784882157</v>
          </cell>
          <cell r="G1667">
            <v>504.1239322431224</v>
          </cell>
        </row>
        <row r="1668">
          <cell r="D1668">
            <v>1336.8089404860327</v>
          </cell>
          <cell r="G1668">
            <v>502.87974339243249</v>
          </cell>
        </row>
        <row r="1669">
          <cell r="D1669">
            <v>4136.0667594737024</v>
          </cell>
          <cell r="G1669">
            <v>502.21422623865993</v>
          </cell>
        </row>
        <row r="1670">
          <cell r="D1670">
            <v>7523.3194883744027</v>
          </cell>
          <cell r="G1670">
            <v>501.94574182822697</v>
          </cell>
        </row>
        <row r="1671">
          <cell r="D1671">
            <v>2497.7219677502189</v>
          </cell>
          <cell r="G1671">
            <v>499.30933166242164</v>
          </cell>
        </row>
        <row r="1672">
          <cell r="D1672">
            <v>9804.9407627377823</v>
          </cell>
          <cell r="G1672">
            <v>499.03929314107739</v>
          </cell>
        </row>
        <row r="1673">
          <cell r="D1673">
            <v>13141.937516432239</v>
          </cell>
          <cell r="G1673">
            <v>498.71570512993901</v>
          </cell>
        </row>
        <row r="1674">
          <cell r="D1674">
            <v>4543.1401586442616</v>
          </cell>
          <cell r="G1674">
            <v>498.687917221551</v>
          </cell>
        </row>
        <row r="1675">
          <cell r="D1675">
            <v>2899.7697694001536</v>
          </cell>
          <cell r="G1675">
            <v>497.89129432026493</v>
          </cell>
        </row>
        <row r="1676">
          <cell r="D1676">
            <v>2130.8533487446539</v>
          </cell>
          <cell r="G1676">
            <v>497.11857505774572</v>
          </cell>
        </row>
        <row r="1677">
          <cell r="D1677">
            <v>1663.4727793266047</v>
          </cell>
          <cell r="G1677">
            <v>496.62624931885534</v>
          </cell>
        </row>
        <row r="1678">
          <cell r="D1678">
            <v>1758.9591322184642</v>
          </cell>
          <cell r="G1678">
            <v>496.4225932190019</v>
          </cell>
        </row>
        <row r="1679">
          <cell r="D1679">
            <v>4819.5480222785918</v>
          </cell>
          <cell r="G1679">
            <v>495.13577589136924</v>
          </cell>
        </row>
        <row r="1680">
          <cell r="D1680">
            <v>6337.2784735070954</v>
          </cell>
          <cell r="G1680">
            <v>494.84496812305355</v>
          </cell>
        </row>
        <row r="1681">
          <cell r="D1681">
            <v>2367.0564322139903</v>
          </cell>
          <cell r="G1681">
            <v>494.34389666633444</v>
          </cell>
        </row>
        <row r="1682">
          <cell r="D1682">
            <v>864.40277354735952</v>
          </cell>
          <cell r="G1682">
            <v>493.56934569866075</v>
          </cell>
        </row>
        <row r="1683">
          <cell r="D1683">
            <v>4166.2203445974483</v>
          </cell>
          <cell r="G1683">
            <v>493.00063241506695</v>
          </cell>
        </row>
        <row r="1684">
          <cell r="D1684">
            <v>5432.6709197947421</v>
          </cell>
          <cell r="G1684">
            <v>492.68341726084412</v>
          </cell>
        </row>
        <row r="1685">
          <cell r="D1685">
            <v>7473.0635131681602</v>
          </cell>
          <cell r="G1685">
            <v>490.71952447338492</v>
          </cell>
        </row>
        <row r="1686">
          <cell r="D1686">
            <v>3603.3534222875392</v>
          </cell>
          <cell r="G1686">
            <v>490.62928345861178</v>
          </cell>
        </row>
        <row r="1687">
          <cell r="D1687">
            <v>422.15019173243138</v>
          </cell>
          <cell r="G1687">
            <v>490.13609312148748</v>
          </cell>
        </row>
        <row r="1688">
          <cell r="D1688">
            <v>6965.4781635851177</v>
          </cell>
          <cell r="G1688">
            <v>488.84155191507364</v>
          </cell>
        </row>
        <row r="1689">
          <cell r="D1689">
            <v>899.58195619172875</v>
          </cell>
          <cell r="G1689">
            <v>488.16386677375863</v>
          </cell>
        </row>
        <row r="1690">
          <cell r="D1690">
            <v>814.14679834111769</v>
          </cell>
          <cell r="G1690">
            <v>486.85731051961324</v>
          </cell>
        </row>
        <row r="1691">
          <cell r="D1691">
            <v>6407.6368387958337</v>
          </cell>
          <cell r="G1691">
            <v>485.16914010717619</v>
          </cell>
        </row>
        <row r="1692">
          <cell r="D1692">
            <v>8709.360503241709</v>
          </cell>
          <cell r="G1692">
            <v>483.32469504018189</v>
          </cell>
        </row>
        <row r="1693">
          <cell r="D1693">
            <v>5005.4951305416862</v>
          </cell>
          <cell r="G1693">
            <v>483.14268982265543</v>
          </cell>
        </row>
        <row r="1694">
          <cell r="D1694">
            <v>160.81912065997386</v>
          </cell>
          <cell r="G1694">
            <v>482.54322396657244</v>
          </cell>
        </row>
        <row r="1695">
          <cell r="D1695">
            <v>3728.9933603031441</v>
          </cell>
          <cell r="G1695">
            <v>481.94063952922392</v>
          </cell>
        </row>
        <row r="1696">
          <cell r="D1696">
            <v>4980.3671429385658</v>
          </cell>
          <cell r="G1696">
            <v>481.62875799126772</v>
          </cell>
        </row>
        <row r="1697">
          <cell r="D1697">
            <v>919.6843462742255</v>
          </cell>
          <cell r="G1697">
            <v>480.20704257950484</v>
          </cell>
        </row>
        <row r="1698">
          <cell r="D1698">
            <v>1271.4761727179184</v>
          </cell>
          <cell r="G1698">
            <v>479.57154819242891</v>
          </cell>
        </row>
        <row r="1699">
          <cell r="D1699">
            <v>6679.0191049095392</v>
          </cell>
          <cell r="G1699">
            <v>479.36823558110541</v>
          </cell>
        </row>
        <row r="1700">
          <cell r="D1700">
            <v>7282.0908073844412</v>
          </cell>
          <cell r="G1700">
            <v>478.77180396441059</v>
          </cell>
        </row>
        <row r="1701">
          <cell r="D1701">
            <v>1854.4454851103235</v>
          </cell>
          <cell r="G1701">
            <v>477.27776218708732</v>
          </cell>
        </row>
        <row r="1702">
          <cell r="D1702">
            <v>10478.370830501422</v>
          </cell>
          <cell r="G1702">
            <v>476.67382625165135</v>
          </cell>
        </row>
        <row r="1703">
          <cell r="D1703">
            <v>1708.7031570122224</v>
          </cell>
          <cell r="G1703">
            <v>475.16692594180444</v>
          </cell>
        </row>
        <row r="1704">
          <cell r="D1704">
            <v>6563.4303619351831</v>
          </cell>
          <cell r="G1704">
            <v>473.93794083841334</v>
          </cell>
        </row>
        <row r="1705">
          <cell r="D1705">
            <v>7126.2972842450918</v>
          </cell>
          <cell r="G1705">
            <v>473.71656789626701</v>
          </cell>
        </row>
        <row r="1706">
          <cell r="D1706">
            <v>1809.215107424706</v>
          </cell>
          <cell r="G1706">
            <v>472.84265598164461</v>
          </cell>
        </row>
        <row r="1707">
          <cell r="D1707">
            <v>2105.7253611415326</v>
          </cell>
          <cell r="G1707">
            <v>472.41881747040225</v>
          </cell>
        </row>
        <row r="1708">
          <cell r="D1708">
            <v>1959.9830330434315</v>
          </cell>
          <cell r="G1708">
            <v>471.88960863874183</v>
          </cell>
        </row>
        <row r="1709">
          <cell r="D1709">
            <v>1708.7031570122224</v>
          </cell>
          <cell r="G1709">
            <v>468.80814101582422</v>
          </cell>
        </row>
        <row r="1710">
          <cell r="D1710">
            <v>5146.2118611191636</v>
          </cell>
          <cell r="G1710">
            <v>468.48365997208879</v>
          </cell>
        </row>
        <row r="1711">
          <cell r="D1711">
            <v>3703.8653727000228</v>
          </cell>
          <cell r="G1711">
            <v>465.45264621334849</v>
          </cell>
        </row>
        <row r="1712">
          <cell r="D1712">
            <v>2161.0069338683988</v>
          </cell>
          <cell r="G1712">
            <v>465.35512813225063</v>
          </cell>
        </row>
        <row r="1713">
          <cell r="D1713">
            <v>1417.2185008160197</v>
          </cell>
          <cell r="G1713">
            <v>465.11865862433172</v>
          </cell>
        </row>
        <row r="1714">
          <cell r="D1714">
            <v>804.09560329986925</v>
          </cell>
          <cell r="G1714">
            <v>464.97841411530089</v>
          </cell>
        </row>
        <row r="1715">
          <cell r="D1715">
            <v>8910.3844040666772</v>
          </cell>
          <cell r="G1715">
            <v>464.27471729394966</v>
          </cell>
        </row>
        <row r="1716">
          <cell r="D1716">
            <v>8241.9799338236608</v>
          </cell>
          <cell r="G1716">
            <v>463.52437331885466</v>
          </cell>
        </row>
        <row r="1717">
          <cell r="D1717">
            <v>8101.2632032461834</v>
          </cell>
          <cell r="G1717">
            <v>463.38594710123056</v>
          </cell>
        </row>
        <row r="1718">
          <cell r="D1718">
            <v>3507.8670693956797</v>
          </cell>
          <cell r="G1718">
            <v>463.18164009360942</v>
          </cell>
        </row>
        <row r="1719">
          <cell r="D1719">
            <v>8030.9048379574451</v>
          </cell>
          <cell r="G1719">
            <v>463.04222037466292</v>
          </cell>
        </row>
        <row r="1720">
          <cell r="D1720">
            <v>2241.4164941983859</v>
          </cell>
          <cell r="G1720">
            <v>462.18744918732398</v>
          </cell>
        </row>
        <row r="1721">
          <cell r="D1721">
            <v>783.99321321737261</v>
          </cell>
          <cell r="G1721">
            <v>461.87526938328932</v>
          </cell>
        </row>
        <row r="1722">
          <cell r="D1722">
            <v>5166.3142512016602</v>
          </cell>
          <cell r="G1722">
            <v>459.30675603406621</v>
          </cell>
        </row>
        <row r="1723">
          <cell r="D1723">
            <v>1306.6553553622875</v>
          </cell>
          <cell r="G1723">
            <v>458.45148864898772</v>
          </cell>
        </row>
        <row r="1724">
          <cell r="D1724">
            <v>2357.005237172742</v>
          </cell>
          <cell r="G1724">
            <v>456.46906881661238</v>
          </cell>
        </row>
        <row r="1725">
          <cell r="D1725">
            <v>4945.1879602941963</v>
          </cell>
          <cell r="G1725">
            <v>456.08882355472645</v>
          </cell>
        </row>
        <row r="1726">
          <cell r="D1726">
            <v>8091.212008204935</v>
          </cell>
          <cell r="G1726">
            <v>455.07329722168515</v>
          </cell>
        </row>
        <row r="1727">
          <cell r="D1727">
            <v>6814.710237966392</v>
          </cell>
          <cell r="G1727">
            <v>453.91408666365237</v>
          </cell>
        </row>
        <row r="1728">
          <cell r="D1728">
            <v>10106.476613975232</v>
          </cell>
          <cell r="G1728">
            <v>453.53184585475259</v>
          </cell>
        </row>
        <row r="1729">
          <cell r="D1729">
            <v>13347.987014777831</v>
          </cell>
          <cell r="G1729">
            <v>452.71570978484016</v>
          </cell>
        </row>
        <row r="1730">
          <cell r="D1730">
            <v>10865.341839589484</v>
          </cell>
          <cell r="G1730">
            <v>451.36313314264299</v>
          </cell>
        </row>
        <row r="1731">
          <cell r="D1731">
            <v>8563.6181751436088</v>
          </cell>
          <cell r="G1731">
            <v>448.66023597420156</v>
          </cell>
        </row>
        <row r="1732">
          <cell r="D1732">
            <v>5417.5941272328691</v>
          </cell>
          <cell r="G1732">
            <v>446.9394206513399</v>
          </cell>
        </row>
        <row r="1733">
          <cell r="D1733">
            <v>4231.5531123655619</v>
          </cell>
          <cell r="G1733">
            <v>445.86801394658261</v>
          </cell>
        </row>
        <row r="1734">
          <cell r="D1734">
            <v>4849.7016074023368</v>
          </cell>
          <cell r="G1734">
            <v>445.04790707551689</v>
          </cell>
        </row>
        <row r="1735">
          <cell r="D1735">
            <v>2035.3669958527942</v>
          </cell>
          <cell r="G1735">
            <v>444.7784305778024</v>
          </cell>
        </row>
        <row r="1736">
          <cell r="D1736">
            <v>3467.6622892306864</v>
          </cell>
          <cell r="G1736">
            <v>444.24042847361738</v>
          </cell>
        </row>
        <row r="1737">
          <cell r="D1737">
            <v>9553.6608867065715</v>
          </cell>
          <cell r="G1737">
            <v>442.753679361492</v>
          </cell>
        </row>
        <row r="1738">
          <cell r="D1738">
            <v>3784.2749330300098</v>
          </cell>
          <cell r="G1738">
            <v>442.20706113156638</v>
          </cell>
        </row>
        <row r="1739">
          <cell r="D1739">
            <v>6638.814324744546</v>
          </cell>
          <cell r="G1739">
            <v>441.79614998215317</v>
          </cell>
        </row>
        <row r="1740">
          <cell r="D1740">
            <v>9875.2991280265196</v>
          </cell>
          <cell r="G1740">
            <v>440.64490233639998</v>
          </cell>
        </row>
        <row r="1741">
          <cell r="D1741">
            <v>8543.5157850611122</v>
          </cell>
          <cell r="G1741">
            <v>439.70923415898864</v>
          </cell>
        </row>
        <row r="1742">
          <cell r="D1742">
            <v>487.48295950054575</v>
          </cell>
          <cell r="G1742">
            <v>438.16651180864471</v>
          </cell>
        </row>
        <row r="1743">
          <cell r="D1743">
            <v>9076.2291222472741</v>
          </cell>
          <cell r="G1743">
            <v>437.64561330008439</v>
          </cell>
        </row>
        <row r="1744">
          <cell r="D1744">
            <v>3110.8448652663692</v>
          </cell>
          <cell r="G1744">
            <v>437.58480523120892</v>
          </cell>
        </row>
        <row r="1745">
          <cell r="D1745">
            <v>7689.1642065550004</v>
          </cell>
          <cell r="G1745">
            <v>436.82974916531793</v>
          </cell>
        </row>
        <row r="1746">
          <cell r="D1746">
            <v>799.07000577924509</v>
          </cell>
          <cell r="G1746">
            <v>436.42808860089019</v>
          </cell>
        </row>
        <row r="1747">
          <cell r="D1747">
            <v>10372.833282568314</v>
          </cell>
          <cell r="G1747">
            <v>435.97880978263078</v>
          </cell>
        </row>
        <row r="1748">
          <cell r="D1748">
            <v>6362.4064611102158</v>
          </cell>
          <cell r="G1748">
            <v>434.49605277428844</v>
          </cell>
        </row>
        <row r="1749">
          <cell r="D1749">
            <v>2417.3124074202319</v>
          </cell>
          <cell r="G1749">
            <v>433.03382596423262</v>
          </cell>
        </row>
        <row r="1750">
          <cell r="D1750">
            <v>1025.2218942073334</v>
          </cell>
          <cell r="G1750">
            <v>432.86278111064985</v>
          </cell>
        </row>
        <row r="1751">
          <cell r="D1751">
            <v>12966.041603210393</v>
          </cell>
          <cell r="G1751">
            <v>432.62853571657831</v>
          </cell>
        </row>
        <row r="1752">
          <cell r="D1752">
            <v>6322.2016809452225</v>
          </cell>
          <cell r="G1752">
            <v>431.91490806950571</v>
          </cell>
        </row>
        <row r="1753">
          <cell r="D1753">
            <v>2206.2373115540163</v>
          </cell>
          <cell r="G1753">
            <v>431.0414015745788</v>
          </cell>
        </row>
        <row r="1754">
          <cell r="D1754">
            <v>4311.9626726955494</v>
          </cell>
          <cell r="G1754">
            <v>430.73764109513866</v>
          </cell>
        </row>
        <row r="1755">
          <cell r="D1755">
            <v>6060.8706098727653</v>
          </cell>
          <cell r="G1755">
            <v>430.37606004982524</v>
          </cell>
        </row>
        <row r="1756">
          <cell r="D1756">
            <v>4940.1623627735717</v>
          </cell>
          <cell r="G1756">
            <v>430.1779504328756</v>
          </cell>
        </row>
        <row r="1757">
          <cell r="D1757">
            <v>9362.6881809228526</v>
          </cell>
          <cell r="G1757">
            <v>429.77356825708529</v>
          </cell>
        </row>
        <row r="1758">
          <cell r="D1758">
            <v>7402.7051478794219</v>
          </cell>
          <cell r="G1758">
            <v>429.24177785902572</v>
          </cell>
        </row>
        <row r="1759">
          <cell r="D1759">
            <v>2502.7475652708431</v>
          </cell>
          <cell r="G1759">
            <v>429.00887262637667</v>
          </cell>
        </row>
        <row r="1760">
          <cell r="D1760">
            <v>1326.7577454447844</v>
          </cell>
          <cell r="G1760">
            <v>428.94416671475796</v>
          </cell>
        </row>
        <row r="1761">
          <cell r="D1761">
            <v>412.098996691183</v>
          </cell>
          <cell r="G1761">
            <v>428.02461141409634</v>
          </cell>
        </row>
        <row r="1762">
          <cell r="D1762">
            <v>5593.4900404547161</v>
          </cell>
          <cell r="G1762">
            <v>425.84848972353586</v>
          </cell>
        </row>
        <row r="1763">
          <cell r="D1763">
            <v>4794.4200346754706</v>
          </cell>
          <cell r="G1763">
            <v>425.80295457043547</v>
          </cell>
        </row>
        <row r="1764">
          <cell r="D1764">
            <v>2221.3141041158888</v>
          </cell>
          <cell r="G1764">
            <v>425.75602262433779</v>
          </cell>
        </row>
        <row r="1765">
          <cell r="D1765">
            <v>3432.4831065863173</v>
          </cell>
          <cell r="G1765">
            <v>425.51343716696425</v>
          </cell>
        </row>
        <row r="1766">
          <cell r="D1766">
            <v>2206.2373115540163</v>
          </cell>
          <cell r="G1766">
            <v>423.68619252238921</v>
          </cell>
        </row>
        <row r="1767">
          <cell r="D1767">
            <v>1738.8567421359674</v>
          </cell>
          <cell r="G1767">
            <v>423.57743478669477</v>
          </cell>
        </row>
        <row r="1768">
          <cell r="D1768">
            <v>8000.7512528336993</v>
          </cell>
          <cell r="G1768">
            <v>423.03378420539269</v>
          </cell>
        </row>
        <row r="1769">
          <cell r="D1769">
            <v>1718.7543520534707</v>
          </cell>
          <cell r="G1769">
            <v>422.32840111044663</v>
          </cell>
        </row>
        <row r="1770">
          <cell r="D1770">
            <v>2221.3141041158888</v>
          </cell>
          <cell r="G1770">
            <v>422.03898462406562</v>
          </cell>
        </row>
        <row r="1771">
          <cell r="D1771">
            <v>4427.5514156699055</v>
          </cell>
          <cell r="G1771">
            <v>421.91333734157973</v>
          </cell>
        </row>
        <row r="1772">
          <cell r="D1772">
            <v>9603.9168619128141</v>
          </cell>
          <cell r="G1772">
            <v>421.51061624205266</v>
          </cell>
        </row>
        <row r="1773">
          <cell r="D1773">
            <v>2864.5905867557844</v>
          </cell>
          <cell r="G1773">
            <v>421.11651285564346</v>
          </cell>
        </row>
        <row r="1774">
          <cell r="D1774">
            <v>3970.2220412931047</v>
          </cell>
          <cell r="G1774">
            <v>420.52104052784091</v>
          </cell>
        </row>
        <row r="1775">
          <cell r="D1775">
            <v>4246.6299049274348</v>
          </cell>
          <cell r="G1775">
            <v>418.11747193462168</v>
          </cell>
        </row>
        <row r="1776">
          <cell r="D1776">
            <v>4286.8346850924281</v>
          </cell>
          <cell r="G1776">
            <v>417.87647529146437</v>
          </cell>
        </row>
        <row r="1777">
          <cell r="D1777">
            <v>5678.9251983053273</v>
          </cell>
          <cell r="G1777">
            <v>417.22475320340425</v>
          </cell>
        </row>
        <row r="1778">
          <cell r="D1778">
            <v>6538.3023743320628</v>
          </cell>
          <cell r="G1778">
            <v>416.8843614160109</v>
          </cell>
        </row>
        <row r="1779">
          <cell r="D1779">
            <v>4392.3722330255359</v>
          </cell>
          <cell r="G1779">
            <v>416.6866377521556</v>
          </cell>
        </row>
        <row r="1780">
          <cell r="D1780">
            <v>3924.9916636074872</v>
          </cell>
          <cell r="G1780">
            <v>415.55009854563252</v>
          </cell>
        </row>
        <row r="1781">
          <cell r="D1781">
            <v>2055.469385935291</v>
          </cell>
          <cell r="G1781">
            <v>412.90778284767191</v>
          </cell>
        </row>
        <row r="1782">
          <cell r="D1782">
            <v>4482.8329883967717</v>
          </cell>
          <cell r="G1782">
            <v>411.950240587199</v>
          </cell>
        </row>
        <row r="1783">
          <cell r="D1783">
            <v>2211.2629090746404</v>
          </cell>
          <cell r="G1783">
            <v>411.64595281713923</v>
          </cell>
        </row>
        <row r="1784">
          <cell r="D1784">
            <v>2306.7492619664999</v>
          </cell>
          <cell r="G1784">
            <v>411.5621748256479</v>
          </cell>
        </row>
        <row r="1785">
          <cell r="D1785">
            <v>4995.4439355004379</v>
          </cell>
          <cell r="G1785">
            <v>409.77309207764</v>
          </cell>
        </row>
        <row r="1786">
          <cell r="D1786">
            <v>8900.333209025428</v>
          </cell>
          <cell r="G1786">
            <v>408.91397054153498</v>
          </cell>
        </row>
        <row r="1787">
          <cell r="D1787">
            <v>5211.5446288872781</v>
          </cell>
          <cell r="G1787">
            <v>408.73963566295731</v>
          </cell>
        </row>
        <row r="1788">
          <cell r="D1788">
            <v>8679.206918117965</v>
          </cell>
          <cell r="G1788">
            <v>408.14393484841031</v>
          </cell>
        </row>
        <row r="1789">
          <cell r="D1789">
            <v>2427.3636024614807</v>
          </cell>
          <cell r="G1789">
            <v>405.76018950816899</v>
          </cell>
        </row>
        <row r="1790">
          <cell r="D1790">
            <v>2447.4659925439773</v>
          </cell>
          <cell r="G1790">
            <v>405.52966125949183</v>
          </cell>
        </row>
        <row r="1791">
          <cell r="D1791">
            <v>1291.5785628004151</v>
          </cell>
          <cell r="G1791">
            <v>405.20143462211831</v>
          </cell>
        </row>
        <row r="1792">
          <cell r="D1792">
            <v>1713.7287545328466</v>
          </cell>
          <cell r="G1792">
            <v>405.15639902669022</v>
          </cell>
        </row>
        <row r="1793">
          <cell r="D1793">
            <v>3271.6639859263432</v>
          </cell>
          <cell r="G1793">
            <v>404.30819617517665</v>
          </cell>
        </row>
        <row r="1794">
          <cell r="D1794">
            <v>1743.8823396565915</v>
          </cell>
          <cell r="G1794">
            <v>404.21156371916715</v>
          </cell>
        </row>
        <row r="1795">
          <cell r="D1795">
            <v>2216.2885065952646</v>
          </cell>
          <cell r="G1795">
            <v>403.00986335555092</v>
          </cell>
        </row>
        <row r="1796">
          <cell r="D1796">
            <v>13739.983621386516</v>
          </cell>
          <cell r="G1796">
            <v>400.69078326107996</v>
          </cell>
        </row>
        <row r="1797">
          <cell r="D1797">
            <v>3030.4353049363826</v>
          </cell>
          <cell r="G1797">
            <v>399.57424725870408</v>
          </cell>
        </row>
        <row r="1798">
          <cell r="D1798">
            <v>2688.6946735339379</v>
          </cell>
          <cell r="G1798">
            <v>399.53017690411826</v>
          </cell>
        </row>
        <row r="1799">
          <cell r="D1799">
            <v>2849.513794193912</v>
          </cell>
          <cell r="G1799">
            <v>398.56465797672399</v>
          </cell>
        </row>
        <row r="1800">
          <cell r="D1800">
            <v>9975.8110784390028</v>
          </cell>
          <cell r="G1800">
            <v>397.24298514506722</v>
          </cell>
        </row>
        <row r="1801">
          <cell r="D1801">
            <v>1181.0154173466831</v>
          </cell>
          <cell r="G1801">
            <v>396.85296989465695</v>
          </cell>
        </row>
        <row r="1802">
          <cell r="D1802">
            <v>2477.6195776677223</v>
          </cell>
          <cell r="G1802">
            <v>395.94678556501594</v>
          </cell>
        </row>
        <row r="1803">
          <cell r="D1803">
            <v>9734.5823974490431</v>
          </cell>
          <cell r="G1803">
            <v>395.70860705706167</v>
          </cell>
        </row>
        <row r="1804">
          <cell r="D1804">
            <v>4291.8602826130527</v>
          </cell>
          <cell r="G1804">
            <v>394.89080109073143</v>
          </cell>
        </row>
        <row r="1805">
          <cell r="D1805">
            <v>5523.131675165977</v>
          </cell>
          <cell r="G1805">
            <v>394.23675966155929</v>
          </cell>
        </row>
        <row r="1806">
          <cell r="D1806">
            <v>10111.502211495857</v>
          </cell>
          <cell r="G1806">
            <v>393.47951568661648</v>
          </cell>
        </row>
        <row r="1807">
          <cell r="D1807">
            <v>5492.978090042232</v>
          </cell>
          <cell r="G1807">
            <v>392.89657601083417</v>
          </cell>
        </row>
        <row r="1808">
          <cell r="D1808">
            <v>3135.9728528694905</v>
          </cell>
          <cell r="G1808">
            <v>392.52842412781268</v>
          </cell>
        </row>
        <row r="1809">
          <cell r="D1809">
            <v>226.15188842808826</v>
          </cell>
          <cell r="G1809">
            <v>391.89712807719286</v>
          </cell>
        </row>
        <row r="1810">
          <cell r="D1810">
            <v>6246.8177181358596</v>
          </cell>
          <cell r="G1810">
            <v>391.39100382852348</v>
          </cell>
        </row>
        <row r="1811">
          <cell r="D1811">
            <v>2105.7253611415326</v>
          </cell>
          <cell r="G1811">
            <v>391.25170895855683</v>
          </cell>
        </row>
        <row r="1812">
          <cell r="D1812">
            <v>5714.104380949696</v>
          </cell>
          <cell r="G1812">
            <v>388.79491177196081</v>
          </cell>
        </row>
        <row r="1813">
          <cell r="D1813">
            <v>1236.2969900735491</v>
          </cell>
          <cell r="G1813">
            <v>387.57555818908264</v>
          </cell>
        </row>
        <row r="1814">
          <cell r="D1814">
            <v>3728.9933603031441</v>
          </cell>
          <cell r="G1814">
            <v>387.39290806254616</v>
          </cell>
        </row>
        <row r="1815">
          <cell r="D1815">
            <v>2145.9301413065264</v>
          </cell>
          <cell r="G1815">
            <v>386.81267929799083</v>
          </cell>
        </row>
        <row r="1816">
          <cell r="D1816">
            <v>5638.7204181403331</v>
          </cell>
          <cell r="G1816">
            <v>386.64560954360195</v>
          </cell>
        </row>
        <row r="1817">
          <cell r="D1817">
            <v>2794.2322214670457</v>
          </cell>
          <cell r="G1817">
            <v>386.31936599557122</v>
          </cell>
        </row>
        <row r="1818">
          <cell r="D1818">
            <v>4673.8056941804907</v>
          </cell>
          <cell r="G1818">
            <v>385.90754381833727</v>
          </cell>
        </row>
        <row r="1819">
          <cell r="D1819">
            <v>6206.6129379708664</v>
          </cell>
          <cell r="G1819">
            <v>385.55582765165269</v>
          </cell>
        </row>
        <row r="1820">
          <cell r="D1820">
            <v>3281.7151809675916</v>
          </cell>
          <cell r="G1820">
            <v>385.08308433593299</v>
          </cell>
        </row>
        <row r="1821">
          <cell r="D1821">
            <v>502.55975206241834</v>
          </cell>
          <cell r="G1821">
            <v>385.01947763584934</v>
          </cell>
        </row>
        <row r="1822">
          <cell r="D1822">
            <v>6075.9474024346373</v>
          </cell>
          <cell r="G1822">
            <v>384.18436435021249</v>
          </cell>
        </row>
        <row r="1823">
          <cell r="D1823">
            <v>5739.2323685528172</v>
          </cell>
          <cell r="G1823">
            <v>383.97665899292531</v>
          </cell>
        </row>
        <row r="1824">
          <cell r="D1824">
            <v>9644.1216420778073</v>
          </cell>
          <cell r="G1824">
            <v>383.75759808905076</v>
          </cell>
        </row>
        <row r="1825">
          <cell r="D1825">
            <v>4126.0155644324541</v>
          </cell>
          <cell r="G1825">
            <v>383.73467555310111</v>
          </cell>
        </row>
        <row r="1826">
          <cell r="D1826">
            <v>8272.1335189474048</v>
          </cell>
          <cell r="G1826">
            <v>383.72592881043471</v>
          </cell>
        </row>
        <row r="1827">
          <cell r="D1827">
            <v>2568.0803330389576</v>
          </cell>
          <cell r="G1827">
            <v>382.51478885559936</v>
          </cell>
        </row>
        <row r="1828">
          <cell r="D1828">
            <v>3050.5376950188793</v>
          </cell>
          <cell r="G1828">
            <v>378.6120015438787</v>
          </cell>
        </row>
        <row r="1829">
          <cell r="D1829">
            <v>45.230377685617647</v>
          </cell>
          <cell r="G1829">
            <v>378.50489321417604</v>
          </cell>
        </row>
        <row r="1830">
          <cell r="D1830">
            <v>4804.4712297167189</v>
          </cell>
          <cell r="G1830">
            <v>377.95971369468481</v>
          </cell>
        </row>
        <row r="1831">
          <cell r="D1831">
            <v>356.81742396431702</v>
          </cell>
          <cell r="G1831">
            <v>377.10177722065191</v>
          </cell>
        </row>
        <row r="1832">
          <cell r="D1832">
            <v>819.17239586174185</v>
          </cell>
          <cell r="G1832">
            <v>375.99790448026698</v>
          </cell>
        </row>
        <row r="1833">
          <cell r="D1833">
            <v>422.15019173243138</v>
          </cell>
          <cell r="G1833">
            <v>375.09448712708848</v>
          </cell>
        </row>
        <row r="1834">
          <cell r="D1834">
            <v>6613.6863371414247</v>
          </cell>
          <cell r="G1834">
            <v>374.7894827842656</v>
          </cell>
        </row>
        <row r="1835">
          <cell r="D1835">
            <v>1728.805547094719</v>
          </cell>
          <cell r="G1835">
            <v>374.46767574183542</v>
          </cell>
        </row>
        <row r="1836">
          <cell r="D1836">
            <v>3789.300530550634</v>
          </cell>
          <cell r="G1836">
            <v>374.31171230302374</v>
          </cell>
        </row>
        <row r="1837">
          <cell r="D1837">
            <v>4412.4746231080326</v>
          </cell>
          <cell r="G1837">
            <v>374.19469577651364</v>
          </cell>
        </row>
        <row r="1838">
          <cell r="D1838">
            <v>2563.0547355183335</v>
          </cell>
          <cell r="G1838">
            <v>374.13791226733741</v>
          </cell>
        </row>
        <row r="1839">
          <cell r="D1839">
            <v>1794.1383148628333</v>
          </cell>
          <cell r="G1839">
            <v>373.9628792219774</v>
          </cell>
        </row>
        <row r="1840">
          <cell r="D1840">
            <v>2980.1793297301406</v>
          </cell>
          <cell r="G1840">
            <v>371.28185504129272</v>
          </cell>
        </row>
        <row r="1841">
          <cell r="D1841">
            <v>115.58874297435621</v>
          </cell>
          <cell r="G1841">
            <v>371.13359767601929</v>
          </cell>
        </row>
        <row r="1842">
          <cell r="D1842">
            <v>2296.6980669252516</v>
          </cell>
          <cell r="G1842">
            <v>370.88818102616352</v>
          </cell>
        </row>
        <row r="1843">
          <cell r="D1843">
            <v>4930.1111677323233</v>
          </cell>
          <cell r="G1843">
            <v>370.45114784812034</v>
          </cell>
        </row>
        <row r="1844">
          <cell r="D1844">
            <v>3266.6383884057191</v>
          </cell>
          <cell r="G1844">
            <v>370.41413048745562</v>
          </cell>
        </row>
        <row r="1845">
          <cell r="D1845">
            <v>809.12120082049353</v>
          </cell>
          <cell r="G1845">
            <v>369.98899872545525</v>
          </cell>
        </row>
        <row r="1846">
          <cell r="D1846">
            <v>6684.0447024301639</v>
          </cell>
          <cell r="G1846">
            <v>366.39760378065216</v>
          </cell>
        </row>
        <row r="1847">
          <cell r="D1847">
            <v>3321.9199611325853</v>
          </cell>
          <cell r="G1847">
            <v>366.09070233504411</v>
          </cell>
        </row>
        <row r="1848">
          <cell r="D1848">
            <v>4819.5480222785918</v>
          </cell>
          <cell r="G1848">
            <v>365.64509435966301</v>
          </cell>
        </row>
        <row r="1849">
          <cell r="D1849">
            <v>6583.5327520176797</v>
          </cell>
          <cell r="G1849">
            <v>364.52772816453358</v>
          </cell>
        </row>
        <row r="1850">
          <cell r="D1850">
            <v>5342.2101644235063</v>
          </cell>
          <cell r="G1850">
            <v>364.21699310999497</v>
          </cell>
        </row>
        <row r="1851">
          <cell r="D1851">
            <v>4533.0889636030133</v>
          </cell>
          <cell r="G1851">
            <v>362.75814565590355</v>
          </cell>
        </row>
        <row r="1852">
          <cell r="D1852">
            <v>9005.8707569585367</v>
          </cell>
          <cell r="G1852">
            <v>362.13011754971888</v>
          </cell>
        </row>
        <row r="1853">
          <cell r="D1853">
            <v>8804.8468561335685</v>
          </cell>
          <cell r="G1853">
            <v>360.59485333434401</v>
          </cell>
        </row>
        <row r="1854">
          <cell r="D1854">
            <v>11568.92549247687</v>
          </cell>
          <cell r="G1854">
            <v>359.9945726446611</v>
          </cell>
        </row>
        <row r="1855">
          <cell r="D1855">
            <v>2950.0257446063956</v>
          </cell>
          <cell r="G1855">
            <v>359.79370895443026</v>
          </cell>
        </row>
        <row r="1856">
          <cell r="D1856">
            <v>6895.1197982963795</v>
          </cell>
          <cell r="G1856">
            <v>359.2594996212348</v>
          </cell>
        </row>
        <row r="1857">
          <cell r="D1857">
            <v>6357.3808635895921</v>
          </cell>
          <cell r="G1857">
            <v>359.0481645890066</v>
          </cell>
        </row>
        <row r="1858">
          <cell r="D1858">
            <v>4698.9336817836111</v>
          </cell>
          <cell r="G1858">
            <v>358.67939719132875</v>
          </cell>
        </row>
        <row r="1859">
          <cell r="D1859">
            <v>4382.3210379842876</v>
          </cell>
          <cell r="G1859">
            <v>358.24177892000017</v>
          </cell>
        </row>
        <row r="1860">
          <cell r="D1860">
            <v>160.81912065997386</v>
          </cell>
          <cell r="G1860">
            <v>355.81348569790953</v>
          </cell>
        </row>
        <row r="1861">
          <cell r="D1861">
            <v>683.48126280488896</v>
          </cell>
          <cell r="G1861">
            <v>354.86054432292332</v>
          </cell>
        </row>
        <row r="1862">
          <cell r="D1862">
            <v>2412.2868098996078</v>
          </cell>
          <cell r="G1862">
            <v>353.989508732704</v>
          </cell>
        </row>
        <row r="1863">
          <cell r="D1863">
            <v>3608.3790198081633</v>
          </cell>
          <cell r="G1863">
            <v>353.96071949330144</v>
          </cell>
        </row>
        <row r="1864">
          <cell r="D1864">
            <v>15.07679256187255</v>
          </cell>
          <cell r="G1864">
            <v>353.719124559524</v>
          </cell>
        </row>
        <row r="1865">
          <cell r="D1865">
            <v>2346.9540421314937</v>
          </cell>
          <cell r="G1865">
            <v>353.26012788791218</v>
          </cell>
        </row>
        <row r="1866">
          <cell r="D1866">
            <v>10091.399821413359</v>
          </cell>
          <cell r="G1866">
            <v>353.21012642539267</v>
          </cell>
        </row>
        <row r="1867">
          <cell r="D1867">
            <v>8382.6966644011372</v>
          </cell>
          <cell r="G1867">
            <v>350.93456997879542</v>
          </cell>
        </row>
        <row r="1868">
          <cell r="D1868">
            <v>6287.0224983008529</v>
          </cell>
          <cell r="G1868">
            <v>350.71760610276658</v>
          </cell>
        </row>
        <row r="1869">
          <cell r="D1869">
            <v>2412.2868098996078</v>
          </cell>
          <cell r="G1869">
            <v>350.62025057886342</v>
          </cell>
        </row>
        <row r="1870">
          <cell r="D1870">
            <v>8553.5669801023596</v>
          </cell>
          <cell r="G1870">
            <v>350.16947938321749</v>
          </cell>
        </row>
        <row r="1871">
          <cell r="D1871">
            <v>527.6877396655392</v>
          </cell>
          <cell r="G1871">
            <v>349.14443369230753</v>
          </cell>
        </row>
        <row r="1872">
          <cell r="D1872">
            <v>4211.4507222830653</v>
          </cell>
          <cell r="G1872">
            <v>348.97195551838837</v>
          </cell>
        </row>
        <row r="1873">
          <cell r="D1873">
            <v>1758.9591322184642</v>
          </cell>
          <cell r="G1873">
            <v>348.13903651330554</v>
          </cell>
        </row>
        <row r="1874">
          <cell r="D1874">
            <v>1854.4454851103235</v>
          </cell>
          <cell r="G1874">
            <v>347.96212809952982</v>
          </cell>
        </row>
        <row r="1875">
          <cell r="D1875">
            <v>7533.370683415651</v>
          </cell>
          <cell r="G1875">
            <v>347.13943520519655</v>
          </cell>
        </row>
        <row r="1876">
          <cell r="D1876">
            <v>1598.1400115584902</v>
          </cell>
          <cell r="G1876">
            <v>346.18334613205383</v>
          </cell>
        </row>
        <row r="1877">
          <cell r="D1877">
            <v>2658.541088410193</v>
          </cell>
          <cell r="G1877">
            <v>345.72444915521362</v>
          </cell>
        </row>
        <row r="1878">
          <cell r="D1878">
            <v>5060.7767032685524</v>
          </cell>
          <cell r="G1878">
            <v>345.6655033657575</v>
          </cell>
        </row>
        <row r="1879">
          <cell r="D1879">
            <v>4347.141855339918</v>
          </cell>
          <cell r="G1879">
            <v>345.55694158167751</v>
          </cell>
        </row>
        <row r="1880">
          <cell r="D1880">
            <v>170.87031570122224</v>
          </cell>
          <cell r="G1880">
            <v>345.34021767055253</v>
          </cell>
        </row>
        <row r="1881">
          <cell r="D1881">
            <v>1206.1434049498039</v>
          </cell>
          <cell r="G1881">
            <v>345.27713175827563</v>
          </cell>
        </row>
        <row r="1882">
          <cell r="D1882">
            <v>1482.551268584134</v>
          </cell>
          <cell r="G1882">
            <v>344.28256329061054</v>
          </cell>
        </row>
        <row r="1883">
          <cell r="D1883">
            <v>1557.9352313934967</v>
          </cell>
          <cell r="G1883">
            <v>344.06358808600402</v>
          </cell>
        </row>
        <row r="1884">
          <cell r="D1884">
            <v>8020.8536429161968</v>
          </cell>
          <cell r="G1884">
            <v>343.36212306202867</v>
          </cell>
        </row>
        <row r="1885">
          <cell r="D1885">
            <v>4844.6760098817122</v>
          </cell>
          <cell r="G1885">
            <v>342.42686342907695</v>
          </cell>
        </row>
        <row r="1886">
          <cell r="D1886">
            <v>4372.2698429430393</v>
          </cell>
          <cell r="G1886">
            <v>342.42106336042525</v>
          </cell>
        </row>
        <row r="1887">
          <cell r="D1887">
            <v>11679.488637930603</v>
          </cell>
          <cell r="G1887">
            <v>342.36555688606694</v>
          </cell>
        </row>
        <row r="1888">
          <cell r="D1888">
            <v>5563.3364553309711</v>
          </cell>
          <cell r="G1888">
            <v>341.60988018252607</v>
          </cell>
        </row>
        <row r="1889">
          <cell r="D1889">
            <v>889.53076115048043</v>
          </cell>
          <cell r="G1889">
            <v>340.89620671051637</v>
          </cell>
        </row>
        <row r="1890">
          <cell r="D1890">
            <v>7302.1931974669378</v>
          </cell>
          <cell r="G1890">
            <v>340.89548780550524</v>
          </cell>
        </row>
        <row r="1891">
          <cell r="D1891">
            <v>1246.3481851147974</v>
          </cell>
          <cell r="G1891">
            <v>340.62838125742559</v>
          </cell>
        </row>
        <row r="1892">
          <cell r="D1892">
            <v>2718.8482586576829</v>
          </cell>
          <cell r="G1892">
            <v>340.29929777900651</v>
          </cell>
        </row>
        <row r="1893">
          <cell r="D1893">
            <v>5432.6709197947421</v>
          </cell>
          <cell r="G1893">
            <v>340.28690232078606</v>
          </cell>
        </row>
        <row r="1894">
          <cell r="D1894">
            <v>271.3822661137059</v>
          </cell>
          <cell r="G1894">
            <v>340.10851673021273</v>
          </cell>
        </row>
        <row r="1895">
          <cell r="D1895">
            <v>2482.6451751883465</v>
          </cell>
          <cell r="G1895">
            <v>339.53485876528998</v>
          </cell>
        </row>
        <row r="1896">
          <cell r="D1896">
            <v>1306.6553553622875</v>
          </cell>
          <cell r="G1896">
            <v>338.53962365285008</v>
          </cell>
        </row>
        <row r="1897">
          <cell r="D1897">
            <v>2628.387503286448</v>
          </cell>
          <cell r="G1897">
            <v>338.35449423975876</v>
          </cell>
        </row>
        <row r="1898">
          <cell r="D1898">
            <v>8533.464590019863</v>
          </cell>
          <cell r="G1898">
            <v>338.34883333044382</v>
          </cell>
        </row>
        <row r="1899">
          <cell r="D1899">
            <v>1447.3720859397647</v>
          </cell>
          <cell r="G1899">
            <v>337.94465278344705</v>
          </cell>
        </row>
        <row r="1900">
          <cell r="D1900">
            <v>618.14849503677453</v>
          </cell>
          <cell r="G1900">
            <v>337.52255586316664</v>
          </cell>
        </row>
        <row r="1901">
          <cell r="D1901">
            <v>6312.1504859039742</v>
          </cell>
          <cell r="G1901">
            <v>337.4973087183281</v>
          </cell>
        </row>
        <row r="1902">
          <cell r="D1902">
            <v>7045.8877239151052</v>
          </cell>
          <cell r="G1902">
            <v>337.10821896286069</v>
          </cell>
        </row>
        <row r="1903">
          <cell r="D1903">
            <v>206.0494983455915</v>
          </cell>
          <cell r="G1903">
            <v>336.83740776024553</v>
          </cell>
        </row>
        <row r="1904">
          <cell r="D1904">
            <v>3824.4797131950036</v>
          </cell>
          <cell r="G1904">
            <v>336.82530231533582</v>
          </cell>
        </row>
        <row r="1905">
          <cell r="D1905">
            <v>5814.6163313621801</v>
          </cell>
          <cell r="G1905">
            <v>336.77315079248683</v>
          </cell>
        </row>
        <row r="1906">
          <cell r="D1906">
            <v>5895.0258916921666</v>
          </cell>
          <cell r="G1906">
            <v>334.85347947509183</v>
          </cell>
        </row>
        <row r="1907">
          <cell r="D1907">
            <v>11920.717318920562</v>
          </cell>
          <cell r="G1907">
            <v>334.55877924202969</v>
          </cell>
        </row>
        <row r="1908">
          <cell r="D1908">
            <v>9885.3503230677688</v>
          </cell>
          <cell r="G1908">
            <v>333.86440853721712</v>
          </cell>
        </row>
        <row r="1909">
          <cell r="D1909">
            <v>6000.5634396252744</v>
          </cell>
          <cell r="G1909">
            <v>333.84501528586873</v>
          </cell>
        </row>
        <row r="1910">
          <cell r="D1910">
            <v>713.63484792863403</v>
          </cell>
          <cell r="G1910">
            <v>333.50703897648032</v>
          </cell>
        </row>
        <row r="1911">
          <cell r="D1911">
            <v>3859.6588958393727</v>
          </cell>
          <cell r="G1911">
            <v>332.4762403853158</v>
          </cell>
        </row>
        <row r="1912">
          <cell r="D1912">
            <v>1598.1400115584902</v>
          </cell>
          <cell r="G1912">
            <v>332.06823648621105</v>
          </cell>
        </row>
        <row r="1913">
          <cell r="D1913">
            <v>5412.5685297122454</v>
          </cell>
          <cell r="G1913">
            <v>332.04875710511743</v>
          </cell>
        </row>
        <row r="1914">
          <cell r="D1914">
            <v>593.02050743365362</v>
          </cell>
          <cell r="G1914">
            <v>331.21183877408151</v>
          </cell>
        </row>
        <row r="1915">
          <cell r="D1915">
            <v>341.74063140244448</v>
          </cell>
          <cell r="G1915">
            <v>330.99640600589464</v>
          </cell>
        </row>
        <row r="1916">
          <cell r="D1916">
            <v>3166.1264379932354</v>
          </cell>
          <cell r="G1916">
            <v>330.79247574302809</v>
          </cell>
        </row>
        <row r="1917">
          <cell r="D1917">
            <v>844.30038346486276</v>
          </cell>
          <cell r="G1917">
            <v>330.1072746837761</v>
          </cell>
        </row>
        <row r="1918">
          <cell r="D1918">
            <v>7402.7051478794219</v>
          </cell>
          <cell r="G1918">
            <v>329.93509004191344</v>
          </cell>
        </row>
        <row r="1919">
          <cell r="D1919">
            <v>8518.38779745799</v>
          </cell>
          <cell r="G1919">
            <v>329.50841918558382</v>
          </cell>
        </row>
        <row r="1920">
          <cell r="D1920">
            <v>2743.9762462608041</v>
          </cell>
          <cell r="G1920">
            <v>329.42467009629871</v>
          </cell>
        </row>
        <row r="1921">
          <cell r="D1921">
            <v>11327.696811486909</v>
          </cell>
          <cell r="G1921">
            <v>328.24192934100284</v>
          </cell>
        </row>
        <row r="1922">
          <cell r="D1922">
            <v>4960.2647528560692</v>
          </cell>
          <cell r="G1922">
            <v>328.2042595581255</v>
          </cell>
        </row>
        <row r="1923">
          <cell r="D1923">
            <v>839.2747859442386</v>
          </cell>
          <cell r="G1923">
            <v>327.86110618027317</v>
          </cell>
        </row>
        <row r="1924">
          <cell r="D1924">
            <v>3457.6110941894381</v>
          </cell>
          <cell r="G1924">
            <v>327.62279688529696</v>
          </cell>
        </row>
        <row r="1925">
          <cell r="D1925">
            <v>959.88912643921901</v>
          </cell>
          <cell r="G1925">
            <v>326.10557319918001</v>
          </cell>
        </row>
        <row r="1926">
          <cell r="D1926">
            <v>12046.357256936168</v>
          </cell>
          <cell r="G1926">
            <v>325.90092429532763</v>
          </cell>
        </row>
        <row r="1927">
          <cell r="D1927">
            <v>1663.4727793266047</v>
          </cell>
          <cell r="G1927">
            <v>325.84810146680559</v>
          </cell>
        </row>
        <row r="1928">
          <cell r="D1928">
            <v>10051.195041248366</v>
          </cell>
          <cell r="G1928">
            <v>325.64331195974427</v>
          </cell>
        </row>
        <row r="1929">
          <cell r="D1929">
            <v>1904.7014603165653</v>
          </cell>
          <cell r="G1929">
            <v>324.70650908252696</v>
          </cell>
        </row>
        <row r="1930">
          <cell r="D1930">
            <v>3894.8380784837418</v>
          </cell>
          <cell r="G1930">
            <v>324.30544891042393</v>
          </cell>
        </row>
        <row r="1931">
          <cell r="D1931">
            <v>3291.7663760088399</v>
          </cell>
          <cell r="G1931">
            <v>323.81824579054478</v>
          </cell>
        </row>
        <row r="1932">
          <cell r="D1932">
            <v>2467.568382626474</v>
          </cell>
          <cell r="G1932">
            <v>323.77421826087465</v>
          </cell>
        </row>
        <row r="1933">
          <cell r="D1933">
            <v>653.32767768114377</v>
          </cell>
          <cell r="G1933">
            <v>323.12772333707898</v>
          </cell>
        </row>
        <row r="1934">
          <cell r="D1934">
            <v>7804.7529495293566</v>
          </cell>
          <cell r="G1934">
            <v>323.1155442645362</v>
          </cell>
        </row>
        <row r="1935">
          <cell r="D1935">
            <v>11377.952786693151</v>
          </cell>
          <cell r="G1935">
            <v>321.14389811152972</v>
          </cell>
        </row>
        <row r="1936">
          <cell r="D1936">
            <v>3538.0206545194251</v>
          </cell>
          <cell r="G1936">
            <v>321.12778319327293</v>
          </cell>
        </row>
        <row r="1937">
          <cell r="D1937">
            <v>4251.6555024480585</v>
          </cell>
          <cell r="G1937">
            <v>320.79987615894242</v>
          </cell>
        </row>
        <row r="1938">
          <cell r="D1938">
            <v>3090.7424751838726</v>
          </cell>
          <cell r="G1938">
            <v>320.53474246800829</v>
          </cell>
        </row>
        <row r="1939">
          <cell r="D1939">
            <v>1904.7014603165653</v>
          </cell>
          <cell r="G1939">
            <v>320.31295241042608</v>
          </cell>
        </row>
        <row r="1940">
          <cell r="D1940">
            <v>8674.1813205973394</v>
          </cell>
          <cell r="G1940">
            <v>319.3602223468493</v>
          </cell>
        </row>
        <row r="1941">
          <cell r="D1941">
            <v>4965.2903503766929</v>
          </cell>
          <cell r="G1941">
            <v>319.25421758223661</v>
          </cell>
        </row>
        <row r="1942">
          <cell r="D1942">
            <v>3422.4319115450689</v>
          </cell>
          <cell r="G1942">
            <v>319.16755512400988</v>
          </cell>
        </row>
        <row r="1943">
          <cell r="D1943">
            <v>1105.6314545373202</v>
          </cell>
          <cell r="G1943">
            <v>319.10471316402476</v>
          </cell>
        </row>
        <row r="1944">
          <cell r="D1944">
            <v>2145.9301413065264</v>
          </cell>
          <cell r="G1944">
            <v>318.15106595755094</v>
          </cell>
        </row>
        <row r="1945">
          <cell r="D1945">
            <v>5503.0292850834803</v>
          </cell>
          <cell r="G1945">
            <v>317.80296655756058</v>
          </cell>
        </row>
        <row r="1946">
          <cell r="D1946">
            <v>4020.4780164993467</v>
          </cell>
          <cell r="G1946">
            <v>317.0891187635649</v>
          </cell>
        </row>
        <row r="1947">
          <cell r="D1947">
            <v>5683.950795825951</v>
          </cell>
          <cell r="G1947">
            <v>317.05773787497645</v>
          </cell>
        </row>
        <row r="1948">
          <cell r="D1948">
            <v>422.15019173243138</v>
          </cell>
          <cell r="G1948">
            <v>316.52506850476675</v>
          </cell>
        </row>
        <row r="1949">
          <cell r="D1949">
            <v>2723.8738561783075</v>
          </cell>
          <cell r="G1949">
            <v>316.20487663993941</v>
          </cell>
        </row>
        <row r="1950">
          <cell r="D1950">
            <v>11639.283857765608</v>
          </cell>
          <cell r="G1950">
            <v>315.71252483950582</v>
          </cell>
        </row>
        <row r="1951">
          <cell r="D1951">
            <v>1477.5256710635099</v>
          </cell>
          <cell r="G1951">
            <v>315.36195937351135</v>
          </cell>
        </row>
        <row r="1952">
          <cell r="D1952">
            <v>6940.3501759819974</v>
          </cell>
          <cell r="G1952">
            <v>315.33693439691388</v>
          </cell>
        </row>
        <row r="1953">
          <cell r="D1953">
            <v>4834.6248148404638</v>
          </cell>
          <cell r="G1953">
            <v>315.03173033409689</v>
          </cell>
        </row>
        <row r="1954">
          <cell r="D1954">
            <v>5754.3091611146901</v>
          </cell>
          <cell r="G1954">
            <v>314.46463031981364</v>
          </cell>
        </row>
        <row r="1955">
          <cell r="D1955">
            <v>884.50516362985627</v>
          </cell>
          <cell r="G1955">
            <v>314.25012632778856</v>
          </cell>
        </row>
        <row r="1956">
          <cell r="D1956">
            <v>3703.8653727000228</v>
          </cell>
          <cell r="G1956">
            <v>314.13973460721513</v>
          </cell>
        </row>
        <row r="1957">
          <cell r="D1957">
            <v>376.91981404681371</v>
          </cell>
          <cell r="G1957">
            <v>313.86634803674644</v>
          </cell>
        </row>
        <row r="1958">
          <cell r="D1958">
            <v>6583.5327520176797</v>
          </cell>
          <cell r="G1958">
            <v>313.29067482884301</v>
          </cell>
        </row>
        <row r="1959">
          <cell r="D1959">
            <v>3950.119651210608</v>
          </cell>
          <cell r="G1959">
            <v>313.17406744154073</v>
          </cell>
        </row>
        <row r="1960">
          <cell r="D1960">
            <v>175.8959132218464</v>
          </cell>
          <cell r="G1960">
            <v>312.90512344220298</v>
          </cell>
        </row>
        <row r="1961">
          <cell r="D1961">
            <v>3296.791973529464</v>
          </cell>
          <cell r="G1961">
            <v>312.68069802846128</v>
          </cell>
        </row>
        <row r="1962">
          <cell r="D1962">
            <v>6085.9985974758856</v>
          </cell>
          <cell r="G1962">
            <v>312.66257454597542</v>
          </cell>
        </row>
        <row r="1963">
          <cell r="D1963">
            <v>6719.2238850745325</v>
          </cell>
          <cell r="G1963">
            <v>312.64982413563018</v>
          </cell>
        </row>
        <row r="1964">
          <cell r="D1964">
            <v>12202.150780075517</v>
          </cell>
          <cell r="G1964">
            <v>312.36574404781572</v>
          </cell>
        </row>
        <row r="1965">
          <cell r="D1965">
            <v>5724.1555759909443</v>
          </cell>
          <cell r="G1965">
            <v>311.66570624840875</v>
          </cell>
        </row>
        <row r="1966">
          <cell r="D1966">
            <v>7091.1181016007222</v>
          </cell>
          <cell r="G1966">
            <v>311.35994533161374</v>
          </cell>
        </row>
        <row r="1967">
          <cell r="D1967">
            <v>11362.875994131278</v>
          </cell>
          <cell r="G1967">
            <v>311.10084563627254</v>
          </cell>
        </row>
        <row r="1968">
          <cell r="D1968">
            <v>1010.1451016454608</v>
          </cell>
          <cell r="G1968">
            <v>310.26208485949053</v>
          </cell>
        </row>
        <row r="1969">
          <cell r="D1969">
            <v>2367.0564322139903</v>
          </cell>
          <cell r="G1969">
            <v>309.22283007379292</v>
          </cell>
        </row>
        <row r="1970">
          <cell r="D1970">
            <v>482.45736197992159</v>
          </cell>
          <cell r="G1970">
            <v>307.15334655238019</v>
          </cell>
        </row>
        <row r="1971">
          <cell r="D1971">
            <v>3387.2527289006994</v>
          </cell>
          <cell r="G1971">
            <v>306.11704105762738</v>
          </cell>
        </row>
        <row r="1972">
          <cell r="D1972">
            <v>1929.8294479196863</v>
          </cell>
          <cell r="G1972">
            <v>304.85344153657701</v>
          </cell>
        </row>
        <row r="1973">
          <cell r="D1973">
            <v>8588.7461627467292</v>
          </cell>
          <cell r="G1973">
            <v>304.25204310751457</v>
          </cell>
        </row>
        <row r="1974">
          <cell r="D1974">
            <v>2708.7970636164346</v>
          </cell>
          <cell r="G1974">
            <v>304.09964431296453</v>
          </cell>
        </row>
        <row r="1975">
          <cell r="D1975">
            <v>7648.9594263900071</v>
          </cell>
          <cell r="G1975">
            <v>304.09608863927349</v>
          </cell>
        </row>
        <row r="1976">
          <cell r="D1976">
            <v>2372.0820297346145</v>
          </cell>
          <cell r="G1976">
            <v>303.37945488985633</v>
          </cell>
        </row>
        <row r="1977">
          <cell r="D1977">
            <v>1623.2679991616112</v>
          </cell>
          <cell r="G1977">
            <v>302.80529162129386</v>
          </cell>
        </row>
        <row r="1978">
          <cell r="D1978">
            <v>2754.0274413020525</v>
          </cell>
          <cell r="G1978">
            <v>301.7073185648714</v>
          </cell>
        </row>
        <row r="1979">
          <cell r="D1979">
            <v>60.307170247490198</v>
          </cell>
          <cell r="G1979">
            <v>301.28722792396167</v>
          </cell>
        </row>
        <row r="1980">
          <cell r="D1980">
            <v>849.32598098548692</v>
          </cell>
          <cell r="G1980">
            <v>300.9115223021019</v>
          </cell>
        </row>
        <row r="1981">
          <cell r="D1981">
            <v>2547.977942956461</v>
          </cell>
          <cell r="G1981">
            <v>300.28952053534334</v>
          </cell>
        </row>
        <row r="1982">
          <cell r="D1982">
            <v>1643.3703892441079</v>
          </cell>
          <cell r="G1982">
            <v>299.70020923025152</v>
          </cell>
        </row>
        <row r="1983">
          <cell r="D1983">
            <v>5327.1333718616343</v>
          </cell>
          <cell r="G1983">
            <v>299.04607250834096</v>
          </cell>
        </row>
        <row r="1984">
          <cell r="D1984">
            <v>5990.5122445840261</v>
          </cell>
          <cell r="G1984">
            <v>297.85624205696018</v>
          </cell>
        </row>
        <row r="1985">
          <cell r="D1985">
            <v>959.88912643921901</v>
          </cell>
          <cell r="G1985">
            <v>297.39868348992928</v>
          </cell>
        </row>
        <row r="1986">
          <cell r="D1986">
            <v>1658.4471818059806</v>
          </cell>
          <cell r="G1986">
            <v>297.35176475835806</v>
          </cell>
        </row>
        <row r="1987">
          <cell r="D1987">
            <v>1884.5990702340687</v>
          </cell>
          <cell r="G1987">
            <v>296.29083709315609</v>
          </cell>
        </row>
        <row r="1988">
          <cell r="D1988">
            <v>381.94541156743793</v>
          </cell>
          <cell r="G1988">
            <v>296.17274924359322</v>
          </cell>
        </row>
        <row r="1989">
          <cell r="D1989">
            <v>1909.7270578371897</v>
          </cell>
          <cell r="G1989">
            <v>296.06931531057057</v>
          </cell>
        </row>
        <row r="1990">
          <cell r="D1990">
            <v>2859.5649892351603</v>
          </cell>
          <cell r="G1990">
            <v>295.85185274059165</v>
          </cell>
        </row>
        <row r="1991">
          <cell r="D1991">
            <v>3211.3568156788529</v>
          </cell>
          <cell r="G1991">
            <v>295.75219131696451</v>
          </cell>
        </row>
        <row r="1992">
          <cell r="D1992">
            <v>311.58704627869935</v>
          </cell>
          <cell r="G1992">
            <v>295.26457827900492</v>
          </cell>
        </row>
        <row r="1993">
          <cell r="D1993">
            <v>6930.2989809407491</v>
          </cell>
          <cell r="G1993">
            <v>295.17943808848696</v>
          </cell>
        </row>
        <row r="1994">
          <cell r="D1994">
            <v>2924.8977570032748</v>
          </cell>
          <cell r="G1994">
            <v>294.55385127535897</v>
          </cell>
        </row>
        <row r="1995">
          <cell r="D1995">
            <v>2542.9523454358368</v>
          </cell>
          <cell r="G1995">
            <v>294.07679009558922</v>
          </cell>
        </row>
        <row r="1996">
          <cell r="D1996">
            <v>3502.8414718750555</v>
          </cell>
          <cell r="G1996">
            <v>292.5180067464924</v>
          </cell>
        </row>
        <row r="1997">
          <cell r="D1997">
            <v>1613.2168041203629</v>
          </cell>
          <cell r="G1997">
            <v>292.28301946627971</v>
          </cell>
        </row>
        <row r="1998">
          <cell r="D1998">
            <v>1769.0103272597125</v>
          </cell>
          <cell r="G1998">
            <v>292.07598411529716</v>
          </cell>
        </row>
        <row r="1999">
          <cell r="D1999">
            <v>1150.8618322229379</v>
          </cell>
          <cell r="G1999">
            <v>292.04092043325483</v>
          </cell>
        </row>
        <row r="2000">
          <cell r="D2000">
            <v>5543.2340652484745</v>
          </cell>
          <cell r="G2000">
            <v>291.66348657957383</v>
          </cell>
        </row>
        <row r="2001">
          <cell r="D2001">
            <v>6890.0942007757549</v>
          </cell>
          <cell r="G2001">
            <v>291.64968257421719</v>
          </cell>
        </row>
        <row r="2002">
          <cell r="D2002">
            <v>658.35327520176804</v>
          </cell>
          <cell r="G2002">
            <v>291.57439855987843</v>
          </cell>
        </row>
        <row r="2003">
          <cell r="D2003">
            <v>1030.2474917279576</v>
          </cell>
          <cell r="G2003">
            <v>291.19519690269033</v>
          </cell>
        </row>
        <row r="2004">
          <cell r="D2004">
            <v>4005.4012239374738</v>
          </cell>
          <cell r="G2004">
            <v>290.93120375419301</v>
          </cell>
        </row>
        <row r="2005">
          <cell r="D2005">
            <v>7759.5225718437387</v>
          </cell>
          <cell r="G2005">
            <v>290.79560199826989</v>
          </cell>
        </row>
        <row r="2006">
          <cell r="D2006">
            <v>3723.9677627825199</v>
          </cell>
          <cell r="G2006">
            <v>290.60622577868827</v>
          </cell>
        </row>
        <row r="2007">
          <cell r="D2007">
            <v>11011.084167687586</v>
          </cell>
          <cell r="G2007">
            <v>290.27860236281879</v>
          </cell>
        </row>
        <row r="2008">
          <cell r="D2008">
            <v>3904.8892735249901</v>
          </cell>
          <cell r="G2008">
            <v>289.89800215644738</v>
          </cell>
        </row>
        <row r="2009">
          <cell r="D2009">
            <v>492.50855702116996</v>
          </cell>
          <cell r="G2009">
            <v>289.63834028783464</v>
          </cell>
        </row>
        <row r="2010">
          <cell r="D2010">
            <v>2105.7253611415326</v>
          </cell>
          <cell r="G2010">
            <v>289.43992797064197</v>
          </cell>
        </row>
        <row r="2011">
          <cell r="D2011">
            <v>472.40616693867321</v>
          </cell>
          <cell r="G2011">
            <v>288.18054700232227</v>
          </cell>
        </row>
        <row r="2012">
          <cell r="D2012">
            <v>5191.4422388047815</v>
          </cell>
          <cell r="G2012">
            <v>288.16915617721679</v>
          </cell>
        </row>
        <row r="2013">
          <cell r="D2013">
            <v>2899.7697694001536</v>
          </cell>
          <cell r="G2013">
            <v>288.10726850213717</v>
          </cell>
        </row>
        <row r="2014">
          <cell r="D2014">
            <v>2331.8772495696212</v>
          </cell>
          <cell r="G2014">
            <v>287.03057395835538</v>
          </cell>
        </row>
        <row r="2015">
          <cell r="D2015">
            <v>7171.5276619307097</v>
          </cell>
          <cell r="G2015">
            <v>287.00846831336042</v>
          </cell>
        </row>
        <row r="2016">
          <cell r="D2016">
            <v>2145.9301413065264</v>
          </cell>
          <cell r="G2016">
            <v>286.95345202495957</v>
          </cell>
        </row>
        <row r="2017">
          <cell r="D2017">
            <v>6613.6863371414247</v>
          </cell>
          <cell r="G2017">
            <v>286.11302079152205</v>
          </cell>
        </row>
        <row r="2018">
          <cell r="D2018">
            <v>9960.7342858771317</v>
          </cell>
          <cell r="G2018">
            <v>285.69210761096599</v>
          </cell>
        </row>
        <row r="2019">
          <cell r="D2019">
            <v>165.84471818059805</v>
          </cell>
          <cell r="G2019">
            <v>285.48117796181657</v>
          </cell>
        </row>
        <row r="2020">
          <cell r="D2020">
            <v>8081.1608131636867</v>
          </cell>
          <cell r="G2020">
            <v>284.90570061373131</v>
          </cell>
        </row>
        <row r="2021">
          <cell r="D2021">
            <v>9005.8707569585367</v>
          </cell>
          <cell r="G2021">
            <v>284.73779126011266</v>
          </cell>
        </row>
        <row r="2022">
          <cell r="D2022">
            <v>507.5853495830425</v>
          </cell>
          <cell r="G2022">
            <v>284.53403065225149</v>
          </cell>
        </row>
        <row r="2023">
          <cell r="D2023">
            <v>5201.4934338460298</v>
          </cell>
          <cell r="G2023">
            <v>284.52258625733214</v>
          </cell>
        </row>
        <row r="2024">
          <cell r="D2024">
            <v>3316.8943636119611</v>
          </cell>
          <cell r="G2024">
            <v>284.472021525841</v>
          </cell>
        </row>
        <row r="2025">
          <cell r="D2025">
            <v>402.04780164993463</v>
          </cell>
          <cell r="G2025">
            <v>283.3822031408298</v>
          </cell>
        </row>
        <row r="2026">
          <cell r="D2026">
            <v>1954.9574355228074</v>
          </cell>
          <cell r="G2026">
            <v>282.93734636344374</v>
          </cell>
        </row>
        <row r="2027">
          <cell r="D2027">
            <v>1186.0410148673072</v>
          </cell>
          <cell r="G2027">
            <v>282.67941421999723</v>
          </cell>
        </row>
        <row r="2028">
          <cell r="D2028">
            <v>3558.1230446019217</v>
          </cell>
          <cell r="G2028">
            <v>282.66830707092112</v>
          </cell>
        </row>
        <row r="2029">
          <cell r="D2029">
            <v>1196.0922099085556</v>
          </cell>
          <cell r="G2029">
            <v>282.45295337794357</v>
          </cell>
        </row>
        <row r="2030">
          <cell r="D2030">
            <v>6377.4832536720887</v>
          </cell>
          <cell r="G2030">
            <v>282.45085131023882</v>
          </cell>
        </row>
        <row r="2031">
          <cell r="D2031">
            <v>9749.6591900109161</v>
          </cell>
          <cell r="G2031">
            <v>281.93850984353156</v>
          </cell>
        </row>
        <row r="2032">
          <cell r="D2032">
            <v>3734.0189578237682</v>
          </cell>
          <cell r="G2032">
            <v>281.79065333128466</v>
          </cell>
        </row>
        <row r="2033">
          <cell r="D2033">
            <v>1547.8840363522484</v>
          </cell>
          <cell r="G2033">
            <v>280.41788640330282</v>
          </cell>
        </row>
        <row r="2034">
          <cell r="D2034">
            <v>110.56314545373203</v>
          </cell>
          <cell r="G2034">
            <v>280.31916933083323</v>
          </cell>
        </row>
        <row r="2035">
          <cell r="D2035">
            <v>864.40277354735952</v>
          </cell>
          <cell r="G2035">
            <v>280.29632748250049</v>
          </cell>
        </row>
        <row r="2036">
          <cell r="D2036">
            <v>1542.8584388316242</v>
          </cell>
          <cell r="G2036">
            <v>279.73031009797347</v>
          </cell>
        </row>
        <row r="2037">
          <cell r="D2037">
            <v>3940.0684561693597</v>
          </cell>
          <cell r="G2037">
            <v>278.87160991731992</v>
          </cell>
        </row>
        <row r="2038">
          <cell r="D2038">
            <v>6513.1743867289415</v>
          </cell>
          <cell r="G2038">
            <v>278.56068340741143</v>
          </cell>
        </row>
        <row r="2039">
          <cell r="D2039">
            <v>5553.2852602897228</v>
          </cell>
          <cell r="G2039">
            <v>278.46190593432965</v>
          </cell>
        </row>
        <row r="2040">
          <cell r="D2040">
            <v>985.01711404233993</v>
          </cell>
          <cell r="G2040">
            <v>278.29439726554068</v>
          </cell>
        </row>
        <row r="2041">
          <cell r="D2041">
            <v>1909.7270578371897</v>
          </cell>
          <cell r="G2041">
            <v>277.10642791172091</v>
          </cell>
        </row>
        <row r="2042">
          <cell r="D2042">
            <v>5643.7460156609577</v>
          </cell>
          <cell r="G2042">
            <v>276.84704753857818</v>
          </cell>
        </row>
        <row r="2043">
          <cell r="D2043">
            <v>3824.4797131950036</v>
          </cell>
          <cell r="G2043">
            <v>276.82192619928082</v>
          </cell>
        </row>
        <row r="2044">
          <cell r="D2044">
            <v>6065.896207393389</v>
          </cell>
          <cell r="G2044">
            <v>276.31654578679365</v>
          </cell>
        </row>
        <row r="2045">
          <cell r="D2045">
            <v>1648.395986764732</v>
          </cell>
          <cell r="G2045">
            <v>276.26214080838031</v>
          </cell>
        </row>
        <row r="2046">
          <cell r="D2046">
            <v>8764.6420759685752</v>
          </cell>
          <cell r="G2046">
            <v>275.64616876367279</v>
          </cell>
        </row>
        <row r="2047">
          <cell r="D2047">
            <v>4688.8824867423627</v>
          </cell>
          <cell r="G2047">
            <v>275.45905587971458</v>
          </cell>
        </row>
        <row r="2048">
          <cell r="D2048">
            <v>1532.8072437903759</v>
          </cell>
          <cell r="G2048">
            <v>273.60201097115419</v>
          </cell>
        </row>
        <row r="2049">
          <cell r="D2049">
            <v>5121.0838735160423</v>
          </cell>
          <cell r="G2049">
            <v>272.93595250937403</v>
          </cell>
        </row>
        <row r="2050">
          <cell r="D2050">
            <v>1316.7065504035361</v>
          </cell>
          <cell r="G2050">
            <v>272.70108596860717</v>
          </cell>
        </row>
        <row r="2051">
          <cell r="D2051">
            <v>457.32937437680067</v>
          </cell>
          <cell r="G2051">
            <v>272.60261505592536</v>
          </cell>
        </row>
        <row r="2052">
          <cell r="D2052">
            <v>1507.6792561872549</v>
          </cell>
          <cell r="G2052">
            <v>272.57305345362272</v>
          </cell>
        </row>
        <row r="2053">
          <cell r="D2053">
            <v>2945.0001470857715</v>
          </cell>
          <cell r="G2053">
            <v>272.393286094573</v>
          </cell>
        </row>
        <row r="2054">
          <cell r="D2054">
            <v>1356.9113305685294</v>
          </cell>
          <cell r="G2054">
            <v>272.03100461780468</v>
          </cell>
        </row>
        <row r="2055">
          <cell r="D2055">
            <v>3151.0496454313629</v>
          </cell>
          <cell r="G2055">
            <v>270.92958239236975</v>
          </cell>
        </row>
        <row r="2056">
          <cell r="D2056">
            <v>708.60925040800987</v>
          </cell>
          <cell r="G2056">
            <v>270.26032346410517</v>
          </cell>
        </row>
        <row r="2057">
          <cell r="D2057">
            <v>4357.1930503811673</v>
          </cell>
          <cell r="G2057">
            <v>269.98748070524954</v>
          </cell>
        </row>
        <row r="2058">
          <cell r="D2058">
            <v>7633.8826338281342</v>
          </cell>
          <cell r="G2058">
            <v>269.9604114258305</v>
          </cell>
        </row>
        <row r="2059">
          <cell r="D2059">
            <v>2130.8533487446539</v>
          </cell>
          <cell r="G2059">
            <v>269.32528808417879</v>
          </cell>
        </row>
        <row r="2060">
          <cell r="D2060">
            <v>256.30547355183336</v>
          </cell>
          <cell r="G2060">
            <v>268.78889225786111</v>
          </cell>
        </row>
        <row r="2061">
          <cell r="D2061">
            <v>1497.6280611460065</v>
          </cell>
          <cell r="G2061">
            <v>268.60432228511485</v>
          </cell>
        </row>
        <row r="2062">
          <cell r="D2062">
            <v>7799.7273520087319</v>
          </cell>
          <cell r="G2062">
            <v>268.2856735940843</v>
          </cell>
        </row>
        <row r="2063">
          <cell r="D2063">
            <v>8478.1830172929967</v>
          </cell>
          <cell r="G2063">
            <v>268.20708215580078</v>
          </cell>
        </row>
        <row r="2064">
          <cell r="D2064">
            <v>5226.6214214491501</v>
          </cell>
          <cell r="G2064">
            <v>268.1480632141467</v>
          </cell>
        </row>
        <row r="2065">
          <cell r="D2065">
            <v>1733.8311446153432</v>
          </cell>
          <cell r="G2065">
            <v>267.40021622691467</v>
          </cell>
        </row>
        <row r="2066">
          <cell r="D2066">
            <v>9417.9697536497188</v>
          </cell>
          <cell r="G2066">
            <v>267.18379902110468</v>
          </cell>
        </row>
        <row r="2067">
          <cell r="D2067">
            <v>442.25258181492813</v>
          </cell>
          <cell r="G2067">
            <v>266.90700742793655</v>
          </cell>
        </row>
        <row r="2068">
          <cell r="D2068">
            <v>7543.4218784568993</v>
          </cell>
          <cell r="G2068">
            <v>266.1895928981852</v>
          </cell>
        </row>
        <row r="2069">
          <cell r="D2069">
            <v>3151.0496454313629</v>
          </cell>
          <cell r="G2069">
            <v>266.15966447002478</v>
          </cell>
        </row>
        <row r="2070">
          <cell r="D2070">
            <v>4015.4524189787226</v>
          </cell>
          <cell r="G2070">
            <v>265.56715551292842</v>
          </cell>
        </row>
        <row r="2071">
          <cell r="D2071">
            <v>326.66383884057188</v>
          </cell>
          <cell r="G2071">
            <v>265.29622833762539</v>
          </cell>
        </row>
        <row r="2072">
          <cell r="D2072">
            <v>3020.3841098951343</v>
          </cell>
          <cell r="G2072">
            <v>264.96610350580198</v>
          </cell>
        </row>
        <row r="2073">
          <cell r="D2073">
            <v>3392.2783264213235</v>
          </cell>
          <cell r="G2073">
            <v>264.60150732833705</v>
          </cell>
        </row>
        <row r="2074">
          <cell r="D2074">
            <v>2683.6690760133138</v>
          </cell>
          <cell r="G2074">
            <v>264.33167944972649</v>
          </cell>
        </row>
        <row r="2075">
          <cell r="D2075">
            <v>6246.8177181358596</v>
          </cell>
          <cell r="G2075">
            <v>263.21503031983315</v>
          </cell>
        </row>
        <row r="2076">
          <cell r="D2076">
            <v>8216.8519462205404</v>
          </cell>
          <cell r="G2076">
            <v>263.16285385675911</v>
          </cell>
        </row>
        <row r="2077">
          <cell r="D2077">
            <v>8252.0311288649082</v>
          </cell>
          <cell r="G2077">
            <v>263.05764139629662</v>
          </cell>
        </row>
        <row r="2078">
          <cell r="D2078">
            <v>3598.327824766915</v>
          </cell>
          <cell r="G2078">
            <v>262.65597890268543</v>
          </cell>
        </row>
        <row r="2079">
          <cell r="D2079">
            <v>8000.7512528336993</v>
          </cell>
          <cell r="G2079">
            <v>262.1593269556102</v>
          </cell>
        </row>
        <row r="2080">
          <cell r="D2080">
            <v>1799.1639123834575</v>
          </cell>
          <cell r="G2080">
            <v>261.84016958310929</v>
          </cell>
        </row>
        <row r="2081">
          <cell r="D2081">
            <v>5658.8228082228306</v>
          </cell>
          <cell r="G2081">
            <v>260.85230343266761</v>
          </cell>
        </row>
        <row r="2082">
          <cell r="D2082">
            <v>1170.9642223054348</v>
          </cell>
          <cell r="G2082">
            <v>260.7432827970506</v>
          </cell>
        </row>
        <row r="2083">
          <cell r="D2083">
            <v>5573.3876503722195</v>
          </cell>
          <cell r="G2083">
            <v>260.68774348710184</v>
          </cell>
        </row>
        <row r="2084">
          <cell r="D2084">
            <v>6387.534448713337</v>
          </cell>
          <cell r="G2084">
            <v>260.36673164277357</v>
          </cell>
        </row>
        <row r="2085">
          <cell r="D2085">
            <v>6558.4047644145594</v>
          </cell>
          <cell r="G2085">
            <v>260.31264355948457</v>
          </cell>
        </row>
        <row r="2086">
          <cell r="D2086">
            <v>4774.3176445929739</v>
          </cell>
          <cell r="G2086">
            <v>260.14484717700753</v>
          </cell>
        </row>
        <row r="2087">
          <cell r="D2087">
            <v>2216.2885065952646</v>
          </cell>
          <cell r="G2087">
            <v>260.14260421885564</v>
          </cell>
        </row>
        <row r="2088">
          <cell r="D2088">
            <v>3538.0206545194251</v>
          </cell>
          <cell r="G2088">
            <v>259.98381192882704</v>
          </cell>
        </row>
        <row r="2089">
          <cell r="D2089">
            <v>4613.4985239329999</v>
          </cell>
          <cell r="G2089">
            <v>259.75519609132436</v>
          </cell>
        </row>
        <row r="2090">
          <cell r="D2090">
            <v>6684.0447024301639</v>
          </cell>
          <cell r="G2090">
            <v>259.52894990853736</v>
          </cell>
        </row>
        <row r="2091">
          <cell r="D2091">
            <v>6593.5839470589281</v>
          </cell>
          <cell r="G2091">
            <v>258.96462953580732</v>
          </cell>
        </row>
        <row r="2092">
          <cell r="D2092">
            <v>3080.6912801426242</v>
          </cell>
          <cell r="G2092">
            <v>258.15963340734447</v>
          </cell>
        </row>
        <row r="2093">
          <cell r="D2093">
            <v>2100.6997636209085</v>
          </cell>
          <cell r="G2093">
            <v>257.65283035914189</v>
          </cell>
        </row>
        <row r="2094">
          <cell r="D2094">
            <v>4879.8551925260817</v>
          </cell>
          <cell r="G2094">
            <v>257.47175624916304</v>
          </cell>
        </row>
        <row r="2095">
          <cell r="D2095">
            <v>6096.0497925171339</v>
          </cell>
          <cell r="G2095">
            <v>257.35766047084064</v>
          </cell>
        </row>
        <row r="2096">
          <cell r="D2096">
            <v>1010.1451016454608</v>
          </cell>
          <cell r="G2096">
            <v>256.88992292410825</v>
          </cell>
        </row>
        <row r="2097">
          <cell r="D2097">
            <v>5317.0821768203859</v>
          </cell>
          <cell r="G2097">
            <v>256.75283848701747</v>
          </cell>
        </row>
        <row r="2098">
          <cell r="D2098">
            <v>7126.2972842450918</v>
          </cell>
          <cell r="G2098">
            <v>256.47468477742012</v>
          </cell>
        </row>
        <row r="2099">
          <cell r="D2099">
            <v>1713.7287545328466</v>
          </cell>
          <cell r="G2099">
            <v>256.39745461991424</v>
          </cell>
        </row>
        <row r="2100">
          <cell r="D2100">
            <v>467.38056941804905</v>
          </cell>
          <cell r="G2100">
            <v>255.66928730497841</v>
          </cell>
        </row>
        <row r="2101">
          <cell r="D2101">
            <v>5196.4678363254052</v>
          </cell>
          <cell r="G2101">
            <v>255.6369596038065</v>
          </cell>
        </row>
        <row r="2102">
          <cell r="D2102">
            <v>2708.7970636164346</v>
          </cell>
          <cell r="G2102">
            <v>255.52791417277047</v>
          </cell>
        </row>
        <row r="2103">
          <cell r="D2103">
            <v>1281.5273677591667</v>
          </cell>
          <cell r="G2103">
            <v>255.4898606052754</v>
          </cell>
        </row>
        <row r="2104">
          <cell r="D2104">
            <v>3960.1708462518563</v>
          </cell>
          <cell r="G2104">
            <v>254.99274735982962</v>
          </cell>
        </row>
        <row r="2105">
          <cell r="D2105">
            <v>5302.005384258513</v>
          </cell>
          <cell r="G2105">
            <v>254.53965375542916</v>
          </cell>
        </row>
        <row r="2106">
          <cell r="D2106">
            <v>1402.141708254147</v>
          </cell>
          <cell r="G2106">
            <v>254.46099158443673</v>
          </cell>
        </row>
        <row r="2107">
          <cell r="D2107">
            <v>5663.8484057434544</v>
          </cell>
          <cell r="G2107">
            <v>254.08797793705719</v>
          </cell>
        </row>
        <row r="2108">
          <cell r="D2108">
            <v>6156.3569627646248</v>
          </cell>
          <cell r="G2108">
            <v>253.69619689278801</v>
          </cell>
        </row>
        <row r="2109">
          <cell r="D2109">
            <v>4734.1128644279806</v>
          </cell>
          <cell r="G2109">
            <v>253.5844660658106</v>
          </cell>
        </row>
        <row r="2110">
          <cell r="D2110">
            <v>1557.9352313934967</v>
          </cell>
          <cell r="G2110">
            <v>253.44999385386248</v>
          </cell>
        </row>
        <row r="2111">
          <cell r="D2111">
            <v>8654.0789305148428</v>
          </cell>
          <cell r="G2111">
            <v>253.40462526871895</v>
          </cell>
        </row>
        <row r="2112">
          <cell r="D2112">
            <v>3739.0445553443924</v>
          </cell>
          <cell r="G2112">
            <v>253.39271081461436</v>
          </cell>
        </row>
        <row r="2113">
          <cell r="D2113">
            <v>2608.2851132039509</v>
          </cell>
          <cell r="G2113">
            <v>253.3698394035145</v>
          </cell>
        </row>
        <row r="2114">
          <cell r="D2114">
            <v>2899.7697694001536</v>
          </cell>
          <cell r="G2114">
            <v>252.89710903756918</v>
          </cell>
        </row>
        <row r="2115">
          <cell r="D2115">
            <v>1814.2407049453302</v>
          </cell>
          <cell r="G2115">
            <v>251.53471225435527</v>
          </cell>
        </row>
        <row r="2116">
          <cell r="D2116">
            <v>195.99830330434315</v>
          </cell>
          <cell r="G2116">
            <v>250.92148582067054</v>
          </cell>
        </row>
        <row r="2117">
          <cell r="D2117">
            <v>7613.7802437456376</v>
          </cell>
          <cell r="G2117">
            <v>250.73834964214802</v>
          </cell>
        </row>
        <row r="2118">
          <cell r="D2118">
            <v>2437.414797502729</v>
          </cell>
          <cell r="G2118">
            <v>250.59005399679884</v>
          </cell>
        </row>
        <row r="2119">
          <cell r="D2119">
            <v>1010.1451016454608</v>
          </cell>
          <cell r="G2119">
            <v>250.23332377031264</v>
          </cell>
        </row>
        <row r="2120">
          <cell r="D2120">
            <v>1658.4471818059806</v>
          </cell>
          <cell r="G2120">
            <v>249.86684128709464</v>
          </cell>
        </row>
        <row r="2121">
          <cell r="D2121">
            <v>4739.1384619486043</v>
          </cell>
          <cell r="G2121">
            <v>249.62603451671734</v>
          </cell>
        </row>
        <row r="2122">
          <cell r="D2122">
            <v>824.19799338236601</v>
          </cell>
          <cell r="G2122">
            <v>249.336441537638</v>
          </cell>
        </row>
        <row r="2123">
          <cell r="D2123">
            <v>5548.2596627690982</v>
          </cell>
          <cell r="G2123">
            <v>248.94396613995835</v>
          </cell>
        </row>
        <row r="2124">
          <cell r="D2124">
            <v>3266.6383884057191</v>
          </cell>
          <cell r="G2124">
            <v>248.59438290740721</v>
          </cell>
        </row>
        <row r="2125">
          <cell r="D2125">
            <v>1462.4488785016374</v>
          </cell>
          <cell r="G2125">
            <v>248.1131517689727</v>
          </cell>
        </row>
        <row r="2126">
          <cell r="D2126">
            <v>6442.8160214402033</v>
          </cell>
          <cell r="G2126">
            <v>247.95696748723273</v>
          </cell>
        </row>
        <row r="2127">
          <cell r="D2127">
            <v>3065.6144875807518</v>
          </cell>
          <cell r="G2127">
            <v>247.83227633672092</v>
          </cell>
        </row>
        <row r="2128">
          <cell r="D2128">
            <v>914.65874875360134</v>
          </cell>
          <cell r="G2128">
            <v>247.71124023320635</v>
          </cell>
        </row>
        <row r="2129">
          <cell r="D2129">
            <v>1175.9898198260589</v>
          </cell>
          <cell r="G2129">
            <v>247.69846985661039</v>
          </cell>
        </row>
        <row r="2130">
          <cell r="D2130">
            <v>1683.5751694091014</v>
          </cell>
          <cell r="G2130">
            <v>247.64530341401482</v>
          </cell>
        </row>
        <row r="2131">
          <cell r="D2131">
            <v>1914.7526553578139</v>
          </cell>
          <cell r="G2131">
            <v>246.91558299513201</v>
          </cell>
        </row>
        <row r="2132">
          <cell r="D2132">
            <v>2070.5461784971635</v>
          </cell>
          <cell r="G2132">
            <v>246.16539182017235</v>
          </cell>
        </row>
        <row r="2133">
          <cell r="D2133">
            <v>2407.2612123789836</v>
          </cell>
          <cell r="G2133">
            <v>245.21520018526331</v>
          </cell>
        </row>
        <row r="2134">
          <cell r="D2134">
            <v>2341.9284446108695</v>
          </cell>
          <cell r="G2134">
            <v>245.1438179121173</v>
          </cell>
        </row>
        <row r="2135">
          <cell r="D2135">
            <v>1206.1434049498039</v>
          </cell>
          <cell r="G2135">
            <v>244.39362955865499</v>
          </cell>
        </row>
        <row r="2136">
          <cell r="D2136">
            <v>2291.6724694046275</v>
          </cell>
          <cell r="G2136">
            <v>244.14122830244722</v>
          </cell>
        </row>
        <row r="2137">
          <cell r="D2137">
            <v>7302.1931974669378</v>
          </cell>
          <cell r="G2137">
            <v>244.10926784372231</v>
          </cell>
        </row>
        <row r="2138">
          <cell r="D2138">
            <v>8166.5959710142979</v>
          </cell>
          <cell r="G2138">
            <v>243.92726645309256</v>
          </cell>
        </row>
        <row r="2139">
          <cell r="D2139">
            <v>1532.8072437903759</v>
          </cell>
          <cell r="G2139">
            <v>243.30160593596216</v>
          </cell>
        </row>
        <row r="2140">
          <cell r="D2140">
            <v>4507.9609759998921</v>
          </cell>
          <cell r="G2140">
            <v>242.57702359884794</v>
          </cell>
        </row>
        <row r="2141">
          <cell r="D2141">
            <v>1929.8294479196863</v>
          </cell>
          <cell r="G2141">
            <v>242.51512534462788</v>
          </cell>
        </row>
        <row r="2142">
          <cell r="D2142">
            <v>2894.7441718795294</v>
          </cell>
          <cell r="G2142">
            <v>241.82835238843009</v>
          </cell>
        </row>
        <row r="2143">
          <cell r="D2143">
            <v>8990.7939643966638</v>
          </cell>
          <cell r="G2143">
            <v>241.44076255205403</v>
          </cell>
        </row>
        <row r="2144">
          <cell r="D2144">
            <v>1432.2952933778922</v>
          </cell>
          <cell r="G2144">
            <v>240.85887722483196</v>
          </cell>
        </row>
        <row r="2145">
          <cell r="D2145">
            <v>1261.4249776766699</v>
          </cell>
          <cell r="G2145">
            <v>240.63039028207615</v>
          </cell>
        </row>
        <row r="2146">
          <cell r="D2146">
            <v>1723.7799495740949</v>
          </cell>
          <cell r="G2146">
            <v>240.27138227346353</v>
          </cell>
        </row>
        <row r="2147">
          <cell r="D2147">
            <v>1241.3225875941732</v>
          </cell>
          <cell r="G2147">
            <v>239.50496233807084</v>
          </cell>
        </row>
        <row r="2148">
          <cell r="D2148">
            <v>3663.6605925350295</v>
          </cell>
          <cell r="G2148">
            <v>239.17269513101229</v>
          </cell>
        </row>
        <row r="2149">
          <cell r="D2149">
            <v>4221.5019173243136</v>
          </cell>
          <cell r="G2149">
            <v>238.94965375426318</v>
          </cell>
        </row>
        <row r="2150">
          <cell r="D2150">
            <v>3477.7134842719347</v>
          </cell>
          <cell r="G2150">
            <v>238.51792067757992</v>
          </cell>
        </row>
        <row r="2151">
          <cell r="D2151">
            <v>2472.5939801470981</v>
          </cell>
          <cell r="G2151">
            <v>238.31182243311147</v>
          </cell>
        </row>
        <row r="2152">
          <cell r="D2152">
            <v>1593.114414037866</v>
          </cell>
          <cell r="G2152">
            <v>237.85622184518127</v>
          </cell>
        </row>
        <row r="2153">
          <cell r="D2153">
            <v>4337.0906602986697</v>
          </cell>
          <cell r="G2153">
            <v>237.68183211013286</v>
          </cell>
        </row>
        <row r="2154">
          <cell r="D2154">
            <v>3628.4814098906604</v>
          </cell>
          <cell r="G2154">
            <v>236.96531509316773</v>
          </cell>
        </row>
        <row r="2155">
          <cell r="D2155">
            <v>1186.0410148673072</v>
          </cell>
          <cell r="G2155">
            <v>236.22471781882564</v>
          </cell>
        </row>
        <row r="2156">
          <cell r="D2156">
            <v>2869.6161842764086</v>
          </cell>
          <cell r="G2156">
            <v>235.56982631959571</v>
          </cell>
        </row>
        <row r="2157">
          <cell r="D2157">
            <v>1889.6246677546928</v>
          </cell>
          <cell r="G2157">
            <v>235.34779855385867</v>
          </cell>
        </row>
        <row r="2158">
          <cell r="D2158">
            <v>1758.9591322184642</v>
          </cell>
          <cell r="G2158">
            <v>234.74409473088369</v>
          </cell>
        </row>
        <row r="2159">
          <cell r="D2159">
            <v>1160.9130272641862</v>
          </cell>
          <cell r="G2159">
            <v>234.71723006036757</v>
          </cell>
        </row>
        <row r="2160">
          <cell r="D2160">
            <v>3336.9967536944578</v>
          </cell>
          <cell r="G2160">
            <v>234.53612794086021</v>
          </cell>
        </row>
        <row r="2161">
          <cell r="D2161">
            <v>4523.037768561765</v>
          </cell>
          <cell r="G2161">
            <v>234.41642027684574</v>
          </cell>
        </row>
        <row r="2162">
          <cell r="D2162">
            <v>4191.3483322005686</v>
          </cell>
          <cell r="G2162">
            <v>234.2632899321697</v>
          </cell>
        </row>
        <row r="2163">
          <cell r="D2163">
            <v>3754.1213479062649</v>
          </cell>
          <cell r="G2163">
            <v>234.16919249317601</v>
          </cell>
        </row>
        <row r="2164">
          <cell r="D2164">
            <v>10046.169443727742</v>
          </cell>
          <cell r="G2164">
            <v>234.0819624916445</v>
          </cell>
        </row>
        <row r="2165">
          <cell r="D2165">
            <v>8262.0823239061574</v>
          </cell>
          <cell r="G2165">
            <v>233.29897705902707</v>
          </cell>
        </row>
        <row r="2166">
          <cell r="D2166">
            <v>3658.6349950144054</v>
          </cell>
          <cell r="G2166">
            <v>232.76148784207507</v>
          </cell>
        </row>
        <row r="2167">
          <cell r="D2167">
            <v>1115.6826495785688</v>
          </cell>
          <cell r="G2167">
            <v>232.13012068447165</v>
          </cell>
        </row>
        <row r="2168">
          <cell r="D2168">
            <v>2382.1332247758628</v>
          </cell>
          <cell r="G2168">
            <v>232.0178165416074</v>
          </cell>
        </row>
        <row r="2169">
          <cell r="D2169">
            <v>1110.6570520579444</v>
          </cell>
          <cell r="G2169">
            <v>231.88479572262895</v>
          </cell>
        </row>
        <row r="2170">
          <cell r="D2170">
            <v>1789.1127173422092</v>
          </cell>
          <cell r="G2170">
            <v>231.59946087536207</v>
          </cell>
        </row>
        <row r="2171">
          <cell r="D2171">
            <v>1502.6536586666307</v>
          </cell>
          <cell r="G2171">
            <v>231.46931939561165</v>
          </cell>
        </row>
        <row r="2172">
          <cell r="D2172">
            <v>5392.4661396297488</v>
          </cell>
          <cell r="G2172">
            <v>231.17591580188909</v>
          </cell>
        </row>
        <row r="2173">
          <cell r="D2173">
            <v>4115.9643693912058</v>
          </cell>
          <cell r="G2173">
            <v>231.12695644923704</v>
          </cell>
        </row>
        <row r="2174">
          <cell r="D2174">
            <v>517.63654462429088</v>
          </cell>
          <cell r="G2174">
            <v>230.26994527843735</v>
          </cell>
        </row>
        <row r="2175">
          <cell r="D2175">
            <v>1075.4778694135753</v>
          </cell>
          <cell r="G2175">
            <v>230.04279992736349</v>
          </cell>
        </row>
        <row r="2176">
          <cell r="D2176">
            <v>12689.633739576062</v>
          </cell>
          <cell r="G2176">
            <v>229.76792702808467</v>
          </cell>
        </row>
        <row r="2177">
          <cell r="D2177">
            <v>4115.9643693912058</v>
          </cell>
          <cell r="G2177">
            <v>229.65311689824341</v>
          </cell>
        </row>
        <row r="2178">
          <cell r="D2178">
            <v>733.73723801113078</v>
          </cell>
          <cell r="G2178">
            <v>229.65087472617057</v>
          </cell>
        </row>
        <row r="2179">
          <cell r="D2179">
            <v>2316.8004570077483</v>
          </cell>
          <cell r="G2179">
            <v>229.52841259725125</v>
          </cell>
        </row>
        <row r="2180">
          <cell r="D2180">
            <v>1668.4983768472289</v>
          </cell>
          <cell r="G2180">
            <v>229.31045102043328</v>
          </cell>
        </row>
        <row r="2181">
          <cell r="D2181">
            <v>1035.2730892485818</v>
          </cell>
          <cell r="G2181">
            <v>228.90312093616413</v>
          </cell>
        </row>
        <row r="2182">
          <cell r="D2182">
            <v>874.45396858860784</v>
          </cell>
          <cell r="G2182">
            <v>228.68344548710868</v>
          </cell>
        </row>
        <row r="2183">
          <cell r="D2183">
            <v>346.76622892306864</v>
          </cell>
          <cell r="G2183">
            <v>228.52481222558072</v>
          </cell>
        </row>
        <row r="2184">
          <cell r="D2184">
            <v>5055.7511057479287</v>
          </cell>
          <cell r="G2184">
            <v>228.45867318210873</v>
          </cell>
        </row>
        <row r="2185">
          <cell r="D2185">
            <v>1266.4505751972943</v>
          </cell>
          <cell r="G2185">
            <v>228.24138971032679</v>
          </cell>
        </row>
        <row r="2186">
          <cell r="D2186">
            <v>8151.519178452425</v>
          </cell>
          <cell r="G2186">
            <v>227.40233777487657</v>
          </cell>
        </row>
        <row r="2187">
          <cell r="D2187">
            <v>1040.2986867692059</v>
          </cell>
          <cell r="G2187">
            <v>227.10685465504451</v>
          </cell>
        </row>
        <row r="2188">
          <cell r="D2188">
            <v>6015.6402321871474</v>
          </cell>
          <cell r="G2188">
            <v>227.09448270265247</v>
          </cell>
        </row>
        <row r="2189">
          <cell r="D2189">
            <v>1537.832841311</v>
          </cell>
          <cell r="G2189">
            <v>227.0574020561132</v>
          </cell>
        </row>
        <row r="2190">
          <cell r="D2190">
            <v>1924.8038503990622</v>
          </cell>
          <cell r="G2190">
            <v>227.05659784444862</v>
          </cell>
        </row>
        <row r="2191">
          <cell r="D2191">
            <v>6940.3501759819974</v>
          </cell>
          <cell r="G2191">
            <v>226.76898123397524</v>
          </cell>
        </row>
        <row r="2192">
          <cell r="D2192">
            <v>839.2747859442386</v>
          </cell>
          <cell r="G2192">
            <v>226.69588481824059</v>
          </cell>
        </row>
        <row r="2193">
          <cell r="D2193">
            <v>1567.9864264347452</v>
          </cell>
          <cell r="G2193">
            <v>226.69075090274362</v>
          </cell>
        </row>
        <row r="2194">
          <cell r="D2194">
            <v>3125.9216578282421</v>
          </cell>
          <cell r="G2194">
            <v>226.59900433112676</v>
          </cell>
        </row>
        <row r="2195">
          <cell r="D2195">
            <v>4246.6299049274348</v>
          </cell>
          <cell r="G2195">
            <v>226.5487183636117</v>
          </cell>
        </row>
        <row r="2196">
          <cell r="D2196">
            <v>3120.896060307618</v>
          </cell>
          <cell r="G2196">
            <v>226.48171321659865</v>
          </cell>
        </row>
        <row r="2197">
          <cell r="D2197">
            <v>10402.98686769206</v>
          </cell>
          <cell r="G2197">
            <v>226.4585336218916</v>
          </cell>
        </row>
        <row r="2198">
          <cell r="D2198">
            <v>1859.4710826309479</v>
          </cell>
          <cell r="G2198">
            <v>226.33881948682364</v>
          </cell>
        </row>
        <row r="2199">
          <cell r="D2199">
            <v>1753.9335346978398</v>
          </cell>
          <cell r="G2199">
            <v>225.76013284301101</v>
          </cell>
        </row>
        <row r="2200">
          <cell r="D2200">
            <v>1693.6263644503497</v>
          </cell>
          <cell r="G2200">
            <v>225.28559788640118</v>
          </cell>
        </row>
        <row r="2201">
          <cell r="D2201">
            <v>7432.8587330031669</v>
          </cell>
          <cell r="G2201">
            <v>224.19621458797968</v>
          </cell>
        </row>
        <row r="2202">
          <cell r="D2202">
            <v>2894.7441718795294</v>
          </cell>
          <cell r="G2202">
            <v>224.14510772526199</v>
          </cell>
        </row>
        <row r="2203">
          <cell r="D2203">
            <v>1532.8072437903759</v>
          </cell>
          <cell r="G2203">
            <v>223.96645372972938</v>
          </cell>
        </row>
        <row r="2204">
          <cell r="D2204">
            <v>8900.333209025428</v>
          </cell>
          <cell r="G2204">
            <v>223.2065673182687</v>
          </cell>
        </row>
        <row r="2205">
          <cell r="D2205">
            <v>1985.1110206465523</v>
          </cell>
          <cell r="G2205">
            <v>222.88058664151899</v>
          </cell>
        </row>
        <row r="2206">
          <cell r="D2206">
            <v>2397.2100173377353</v>
          </cell>
          <cell r="G2206">
            <v>222.71347999081613</v>
          </cell>
        </row>
        <row r="2207">
          <cell r="D2207">
            <v>1497.6280611460065</v>
          </cell>
          <cell r="G2207">
            <v>222.68243351006927</v>
          </cell>
        </row>
        <row r="2208">
          <cell r="D2208">
            <v>2130.8533487446539</v>
          </cell>
          <cell r="G2208">
            <v>222.07364225264607</v>
          </cell>
        </row>
        <row r="2209">
          <cell r="D2209">
            <v>3422.4319115450689</v>
          </cell>
          <cell r="G2209">
            <v>222.02718665873317</v>
          </cell>
        </row>
        <row r="2210">
          <cell r="D2210">
            <v>2934.9489520445231</v>
          </cell>
          <cell r="G2210">
            <v>221.62451438509083</v>
          </cell>
        </row>
        <row r="2211">
          <cell r="D2211">
            <v>1995.1622156878007</v>
          </cell>
          <cell r="G2211">
            <v>221.22491927888126</v>
          </cell>
        </row>
        <row r="2212">
          <cell r="D2212">
            <v>969.94032148046733</v>
          </cell>
          <cell r="G2212">
            <v>220.97018004054053</v>
          </cell>
        </row>
        <row r="2213">
          <cell r="D2213">
            <v>1748.9079371772157</v>
          </cell>
          <cell r="G2213">
            <v>220.95333375631537</v>
          </cell>
        </row>
        <row r="2214">
          <cell r="D2214">
            <v>2487.6707727089706</v>
          </cell>
          <cell r="G2214">
            <v>220.79124064030577</v>
          </cell>
        </row>
        <row r="2215">
          <cell r="D2215">
            <v>1643.3703892441079</v>
          </cell>
          <cell r="G2215">
            <v>220.78854327701148</v>
          </cell>
        </row>
        <row r="2216">
          <cell r="D2216">
            <v>1959.9830330434315</v>
          </cell>
          <cell r="G2216">
            <v>220.15488178445761</v>
          </cell>
        </row>
        <row r="2217">
          <cell r="D2217">
            <v>11970.973294126805</v>
          </cell>
          <cell r="G2217">
            <v>219.66376315571844</v>
          </cell>
        </row>
        <row r="2218">
          <cell r="D2218">
            <v>11719.693418095596</v>
          </cell>
          <cell r="G2218">
            <v>219.6495358869943</v>
          </cell>
        </row>
        <row r="2219">
          <cell r="D2219">
            <v>2764.0786363433008</v>
          </cell>
          <cell r="G2219">
            <v>219.41436667770063</v>
          </cell>
        </row>
        <row r="2220">
          <cell r="D2220">
            <v>1356.9113305685294</v>
          </cell>
          <cell r="G2220">
            <v>219.34286558537858</v>
          </cell>
        </row>
        <row r="2221">
          <cell r="D2221">
            <v>1653.4215842853562</v>
          </cell>
          <cell r="G2221">
            <v>219.33006521491461</v>
          </cell>
        </row>
        <row r="2222">
          <cell r="D2222">
            <v>1040.2986867692059</v>
          </cell>
          <cell r="G2222">
            <v>219.1535419493174</v>
          </cell>
        </row>
        <row r="2223">
          <cell r="D2223">
            <v>904.60755371235302</v>
          </cell>
          <cell r="G2223">
            <v>219.12026010416554</v>
          </cell>
        </row>
        <row r="2224">
          <cell r="D2224">
            <v>5548.2596627690982</v>
          </cell>
          <cell r="G2224">
            <v>218.66684316706414</v>
          </cell>
        </row>
        <row r="2225">
          <cell r="D2225">
            <v>1965.0086305640557</v>
          </cell>
          <cell r="G2225">
            <v>217.93134204542488</v>
          </cell>
        </row>
        <row r="2226">
          <cell r="D2226">
            <v>5869.8979040890463</v>
          </cell>
          <cell r="G2226">
            <v>217.85975365248876</v>
          </cell>
        </row>
        <row r="2227">
          <cell r="D2227">
            <v>150.76792561872549</v>
          </cell>
          <cell r="G2227">
            <v>217.85324646432844</v>
          </cell>
        </row>
        <row r="2228">
          <cell r="D2228">
            <v>1201.1178074291797</v>
          </cell>
          <cell r="G2228">
            <v>217.75288068772102</v>
          </cell>
        </row>
        <row r="2229">
          <cell r="D2229">
            <v>703.5836528873856</v>
          </cell>
          <cell r="G2229">
            <v>217.5821039637602</v>
          </cell>
        </row>
        <row r="2230">
          <cell r="D2230">
            <v>1924.8038503990622</v>
          </cell>
          <cell r="G2230">
            <v>217.43076985197339</v>
          </cell>
        </row>
        <row r="2231">
          <cell r="D2231">
            <v>5397.4917371503725</v>
          </cell>
          <cell r="G2231">
            <v>217.40352597560027</v>
          </cell>
        </row>
        <row r="2232">
          <cell r="D2232">
            <v>1075.4778694135753</v>
          </cell>
          <cell r="G2232">
            <v>217.22691166143716</v>
          </cell>
        </row>
        <row r="2233">
          <cell r="D2233">
            <v>2683.6690760133138</v>
          </cell>
          <cell r="G2233">
            <v>216.80915827047517</v>
          </cell>
        </row>
        <row r="2234">
          <cell r="D2234">
            <v>5683.950795825951</v>
          </cell>
          <cell r="G2234">
            <v>216.65189429993316</v>
          </cell>
        </row>
        <row r="2235">
          <cell r="D2235">
            <v>6965.4781635851177</v>
          </cell>
          <cell r="G2235">
            <v>216.55194736616303</v>
          </cell>
        </row>
        <row r="2236">
          <cell r="D2236">
            <v>658.35327520176804</v>
          </cell>
          <cell r="G2236">
            <v>216.05293899548931</v>
          </cell>
        </row>
        <row r="2237">
          <cell r="D2237">
            <v>2799.2578189876699</v>
          </cell>
          <cell r="G2237">
            <v>215.62470193243561</v>
          </cell>
        </row>
        <row r="2238">
          <cell r="D2238">
            <v>1412.1929032953956</v>
          </cell>
          <cell r="G2238">
            <v>215.5163475888881</v>
          </cell>
        </row>
        <row r="2239">
          <cell r="D2239">
            <v>909.63315123297718</v>
          </cell>
          <cell r="G2239">
            <v>215.24888669967953</v>
          </cell>
        </row>
        <row r="2240">
          <cell r="D2240">
            <v>5206.5190313666535</v>
          </cell>
          <cell r="G2240">
            <v>215.21475649236126</v>
          </cell>
        </row>
        <row r="2241">
          <cell r="D2241">
            <v>2171.0581289096472</v>
          </cell>
          <cell r="G2241">
            <v>214.78211485151948</v>
          </cell>
        </row>
        <row r="2242">
          <cell r="D2242">
            <v>3135.9728528694905</v>
          </cell>
          <cell r="G2242">
            <v>214.66113241288591</v>
          </cell>
        </row>
        <row r="2243">
          <cell r="D2243">
            <v>1753.9335346978398</v>
          </cell>
          <cell r="G2243">
            <v>214.61216265889519</v>
          </cell>
        </row>
        <row r="2244">
          <cell r="D2244">
            <v>2090.6485685796602</v>
          </cell>
          <cell r="G2244">
            <v>214.4839684551612</v>
          </cell>
        </row>
        <row r="2245">
          <cell r="D2245">
            <v>1452.3976834603889</v>
          </cell>
          <cell r="G2245">
            <v>214.44467039590793</v>
          </cell>
        </row>
        <row r="2246">
          <cell r="D2246">
            <v>1949.931838002183</v>
          </cell>
          <cell r="G2246">
            <v>214.29902620209151</v>
          </cell>
        </row>
        <row r="2247">
          <cell r="D2247">
            <v>4789.3944371548469</v>
          </cell>
          <cell r="G2247">
            <v>214.18742421749099</v>
          </cell>
        </row>
        <row r="2248">
          <cell r="D2248">
            <v>1226.2457950323007</v>
          </cell>
          <cell r="G2248">
            <v>213.95039396652348</v>
          </cell>
        </row>
        <row r="2249">
          <cell r="D2249">
            <v>1095.5802594960719</v>
          </cell>
          <cell r="G2249">
            <v>212.93805365904842</v>
          </cell>
        </row>
        <row r="2250">
          <cell r="D2250">
            <v>6488.0463991258202</v>
          </cell>
          <cell r="G2250">
            <v>212.89778099828408</v>
          </cell>
        </row>
        <row r="2251">
          <cell r="D2251">
            <v>799.07000577924509</v>
          </cell>
          <cell r="G2251">
            <v>212.77276005981369</v>
          </cell>
        </row>
        <row r="2252">
          <cell r="D2252">
            <v>2779.1554289051733</v>
          </cell>
          <cell r="G2252">
            <v>212.70826148681351</v>
          </cell>
        </row>
        <row r="2253">
          <cell r="D2253">
            <v>3879.7612859218693</v>
          </cell>
          <cell r="G2253">
            <v>212.58816118359485</v>
          </cell>
        </row>
        <row r="2254">
          <cell r="D2254">
            <v>4970.3159478973175</v>
          </cell>
          <cell r="G2254">
            <v>211.86277265316201</v>
          </cell>
        </row>
        <row r="2255">
          <cell r="D2255">
            <v>4241.6043074068102</v>
          </cell>
          <cell r="G2255">
            <v>211.60001607093281</v>
          </cell>
        </row>
        <row r="2256">
          <cell r="D2256">
            <v>3095.7680727044967</v>
          </cell>
          <cell r="G2256">
            <v>211.34991169476456</v>
          </cell>
        </row>
        <row r="2257">
          <cell r="D2257">
            <v>9563.7120817478208</v>
          </cell>
          <cell r="G2257">
            <v>211.07244098490762</v>
          </cell>
        </row>
        <row r="2258">
          <cell r="D2258">
            <v>10830.162656945115</v>
          </cell>
          <cell r="G2258">
            <v>210.51367929759743</v>
          </cell>
        </row>
        <row r="2259">
          <cell r="D2259">
            <v>2251.4676892396342</v>
          </cell>
          <cell r="G2259">
            <v>210.03444998160344</v>
          </cell>
        </row>
        <row r="2260">
          <cell r="D2260">
            <v>1517.7304512285034</v>
          </cell>
          <cell r="G2260">
            <v>209.98527754942111</v>
          </cell>
        </row>
        <row r="2261">
          <cell r="D2261">
            <v>1794.1383148628333</v>
          </cell>
          <cell r="G2261">
            <v>209.83314573490986</v>
          </cell>
        </row>
        <row r="2262">
          <cell r="D2262">
            <v>1010.1451016454608</v>
          </cell>
          <cell r="G2262">
            <v>209.72301310612698</v>
          </cell>
        </row>
        <row r="2263">
          <cell r="D2263">
            <v>1226.2457950323007</v>
          </cell>
          <cell r="G2263">
            <v>209.52442067582325</v>
          </cell>
        </row>
        <row r="2264">
          <cell r="D2264">
            <v>6246.8177181358596</v>
          </cell>
          <cell r="G2264">
            <v>209.19510545232782</v>
          </cell>
        </row>
        <row r="2265">
          <cell r="D2265">
            <v>2135.878946265278</v>
          </cell>
          <cell r="G2265">
            <v>208.90487541000599</v>
          </cell>
        </row>
        <row r="2266">
          <cell r="D2266">
            <v>5985.4866470634024</v>
          </cell>
          <cell r="G2266">
            <v>208.69454722838222</v>
          </cell>
        </row>
        <row r="2267">
          <cell r="D2267">
            <v>351.7918264436928</v>
          </cell>
          <cell r="G2267">
            <v>208.64328212272019</v>
          </cell>
        </row>
        <row r="2268">
          <cell r="D2268">
            <v>2382.1332247758628</v>
          </cell>
          <cell r="G2268">
            <v>208.60920296411896</v>
          </cell>
        </row>
        <row r="2269">
          <cell r="D2269">
            <v>688.50686032551312</v>
          </cell>
          <cell r="G2269">
            <v>208.08414729087471</v>
          </cell>
        </row>
        <row r="2270">
          <cell r="D2270">
            <v>708.60925040800987</v>
          </cell>
          <cell r="G2270">
            <v>207.91637957025989</v>
          </cell>
        </row>
        <row r="2271">
          <cell r="D2271">
            <v>1763.9847297390884</v>
          </cell>
          <cell r="G2271">
            <v>207.89222489740084</v>
          </cell>
        </row>
        <row r="2272">
          <cell r="D2272">
            <v>5623.6436255784611</v>
          </cell>
          <cell r="G2272">
            <v>207.6990054292564</v>
          </cell>
        </row>
        <row r="2273">
          <cell r="D2273">
            <v>3342.0223512150819</v>
          </cell>
          <cell r="G2273">
            <v>207.22108027951342</v>
          </cell>
        </row>
        <row r="2274">
          <cell r="D2274">
            <v>2155.9813363477747</v>
          </cell>
          <cell r="G2274">
            <v>207.2154527219831</v>
          </cell>
        </row>
        <row r="2275">
          <cell r="D2275">
            <v>1794.1383148628333</v>
          </cell>
          <cell r="G2275">
            <v>207.15858694828523</v>
          </cell>
        </row>
        <row r="2276">
          <cell r="D2276">
            <v>361.84302148494118</v>
          </cell>
          <cell r="G2276">
            <v>206.73784186911917</v>
          </cell>
        </row>
        <row r="2277">
          <cell r="D2277">
            <v>2382.1332247758628</v>
          </cell>
          <cell r="G2277">
            <v>206.51851434377639</v>
          </cell>
        </row>
        <row r="2278">
          <cell r="D2278">
            <v>2934.9489520445231</v>
          </cell>
          <cell r="G2278">
            <v>206.10642765364273</v>
          </cell>
        </row>
        <row r="2279">
          <cell r="D2279">
            <v>3206.3312181582287</v>
          </cell>
          <cell r="G2279">
            <v>205.94302768245603</v>
          </cell>
        </row>
        <row r="2280">
          <cell r="D2280">
            <v>4864.7783999642097</v>
          </cell>
          <cell r="G2280">
            <v>205.83092302481711</v>
          </cell>
        </row>
        <row r="2281">
          <cell r="D2281">
            <v>1562.9608289141211</v>
          </cell>
          <cell r="G2281">
            <v>205.80435596201755</v>
          </cell>
        </row>
        <row r="2282">
          <cell r="D2282">
            <v>1784.087119821585</v>
          </cell>
          <cell r="G2282">
            <v>205.60344749967393</v>
          </cell>
        </row>
        <row r="2283">
          <cell r="D2283">
            <v>959.88912643921901</v>
          </cell>
          <cell r="G2283">
            <v>205.54373594115526</v>
          </cell>
        </row>
        <row r="2284">
          <cell r="D2284">
            <v>351.7918264436928</v>
          </cell>
          <cell r="G2284">
            <v>205.34457369933077</v>
          </cell>
        </row>
        <row r="2285">
          <cell r="D2285">
            <v>6327.2272784658462</v>
          </cell>
          <cell r="G2285">
            <v>204.92481723112536</v>
          </cell>
        </row>
        <row r="2286">
          <cell r="D2286">
            <v>5437.6965173153658</v>
          </cell>
          <cell r="G2286">
            <v>204.84843844424466</v>
          </cell>
        </row>
        <row r="2287">
          <cell r="D2287">
            <v>4352.1674528605427</v>
          </cell>
          <cell r="G2287">
            <v>204.84146955609216</v>
          </cell>
        </row>
        <row r="2288">
          <cell r="D2288">
            <v>195.99830330434315</v>
          </cell>
          <cell r="G2288">
            <v>204.26976330406225</v>
          </cell>
        </row>
        <row r="2289">
          <cell r="D2289">
            <v>1733.8311446153432</v>
          </cell>
          <cell r="G2289">
            <v>204.13108684335572</v>
          </cell>
        </row>
        <row r="2290">
          <cell r="D2290">
            <v>1985.1110206465523</v>
          </cell>
          <cell r="G2290">
            <v>203.86143603328034</v>
          </cell>
        </row>
        <row r="2291">
          <cell r="D2291">
            <v>3698.8397751793987</v>
          </cell>
          <cell r="G2291">
            <v>203.67430542909352</v>
          </cell>
        </row>
        <row r="2292">
          <cell r="D2292">
            <v>482.45736197992159</v>
          </cell>
          <cell r="G2292">
            <v>203.61414720535845</v>
          </cell>
        </row>
        <row r="2293">
          <cell r="D2293">
            <v>2206.2373115540163</v>
          </cell>
          <cell r="G2293">
            <v>203.54045179266456</v>
          </cell>
        </row>
        <row r="2294">
          <cell r="D2294">
            <v>326.66383884057188</v>
          </cell>
          <cell r="G2294">
            <v>202.89108129997985</v>
          </cell>
        </row>
        <row r="2295">
          <cell r="D2295">
            <v>5276.8773966553927</v>
          </cell>
          <cell r="G2295">
            <v>202.87114461977987</v>
          </cell>
        </row>
        <row r="2296">
          <cell r="D2296">
            <v>3844.5821032775002</v>
          </cell>
          <cell r="G2296">
            <v>202.74890030799585</v>
          </cell>
        </row>
        <row r="2297">
          <cell r="D2297">
            <v>1819.2663024659544</v>
          </cell>
          <cell r="G2297">
            <v>202.69306295168124</v>
          </cell>
        </row>
        <row r="2298">
          <cell r="D2298">
            <v>869.42837106798368</v>
          </cell>
          <cell r="G2298">
            <v>202.47631730451067</v>
          </cell>
        </row>
        <row r="2299">
          <cell r="D2299">
            <v>1980.0854231259282</v>
          </cell>
          <cell r="G2299">
            <v>202.4316153581201</v>
          </cell>
        </row>
        <row r="2300">
          <cell r="D2300">
            <v>2955.0513421270198</v>
          </cell>
          <cell r="G2300">
            <v>202.3337086124676</v>
          </cell>
        </row>
        <row r="2301">
          <cell r="D2301">
            <v>3764.1725429475132</v>
          </cell>
          <cell r="G2301">
            <v>202.20106452895973</v>
          </cell>
        </row>
        <row r="2302">
          <cell r="D2302">
            <v>4894.9319850879547</v>
          </cell>
          <cell r="G2302">
            <v>201.93670015610965</v>
          </cell>
        </row>
        <row r="2303">
          <cell r="D2303">
            <v>5613.5924305372127</v>
          </cell>
          <cell r="G2303">
            <v>201.89561538218007</v>
          </cell>
        </row>
        <row r="2304">
          <cell r="D2304">
            <v>2015.2646057702975</v>
          </cell>
          <cell r="G2304">
            <v>201.6343155718198</v>
          </cell>
        </row>
        <row r="2305">
          <cell r="D2305">
            <v>397.02220412931047</v>
          </cell>
          <cell r="G2305">
            <v>201.59216146101261</v>
          </cell>
        </row>
        <row r="2306">
          <cell r="D2306">
            <v>2256.4932867602583</v>
          </cell>
          <cell r="G2306">
            <v>201.20891473261284</v>
          </cell>
        </row>
        <row r="2307">
          <cell r="D2307">
            <v>1377.0137206510262</v>
          </cell>
          <cell r="G2307">
            <v>201.15106852510098</v>
          </cell>
        </row>
        <row r="2308">
          <cell r="D2308">
            <v>6422.7136313577057</v>
          </cell>
          <cell r="G2308">
            <v>201.04725288591248</v>
          </cell>
        </row>
        <row r="2309">
          <cell r="D2309">
            <v>3522.9438619575526</v>
          </cell>
          <cell r="G2309">
            <v>200.91178089143568</v>
          </cell>
        </row>
        <row r="2310">
          <cell r="D2310">
            <v>1090.5546619754477</v>
          </cell>
          <cell r="G2310">
            <v>200.68042549746878</v>
          </cell>
        </row>
        <row r="2311">
          <cell r="D2311">
            <v>3543.0462520400492</v>
          </cell>
          <cell r="G2311">
            <v>200.61328722584932</v>
          </cell>
        </row>
        <row r="2312">
          <cell r="D2312">
            <v>1753.9335346978398</v>
          </cell>
          <cell r="G2312">
            <v>200.34663142691497</v>
          </cell>
        </row>
        <row r="2313">
          <cell r="D2313">
            <v>4643.6521090567448</v>
          </cell>
          <cell r="G2313">
            <v>200.32389034168528</v>
          </cell>
        </row>
        <row r="2314">
          <cell r="D2314">
            <v>1567.9864264347452</v>
          </cell>
          <cell r="G2314">
            <v>199.79575077913989</v>
          </cell>
        </row>
        <row r="2315">
          <cell r="D2315">
            <v>2125.8277512240293</v>
          </cell>
          <cell r="G2315">
            <v>199.59948825273136</v>
          </cell>
        </row>
        <row r="2316">
          <cell r="D2316">
            <v>4955.2391553354446</v>
          </cell>
          <cell r="G2316">
            <v>199.39208171824654</v>
          </cell>
        </row>
        <row r="2317">
          <cell r="D2317">
            <v>4271.7578925305561</v>
          </cell>
          <cell r="G2317">
            <v>199.19250994306569</v>
          </cell>
        </row>
        <row r="2318">
          <cell r="D2318">
            <v>351.7918264436928</v>
          </cell>
          <cell r="G2318">
            <v>199.07570778054364</v>
          </cell>
        </row>
        <row r="2319">
          <cell r="D2319">
            <v>1970.0342280846799</v>
          </cell>
          <cell r="G2319">
            <v>198.82822777350674</v>
          </cell>
        </row>
        <row r="2320">
          <cell r="D2320">
            <v>437.22698429430392</v>
          </cell>
          <cell r="G2320">
            <v>198.82527125414683</v>
          </cell>
        </row>
        <row r="2321">
          <cell r="D2321">
            <v>5734.2067710321926</v>
          </cell>
          <cell r="G2321">
            <v>198.7282279183714</v>
          </cell>
        </row>
        <row r="2322">
          <cell r="D2322">
            <v>3352.0735462563302</v>
          </cell>
          <cell r="G2322">
            <v>198.67846650145282</v>
          </cell>
        </row>
        <row r="2323">
          <cell r="D2323">
            <v>1492.6024636253824</v>
          </cell>
          <cell r="G2323">
            <v>197.97886162852475</v>
          </cell>
        </row>
        <row r="2324">
          <cell r="D2324">
            <v>1366.9625256097779</v>
          </cell>
          <cell r="G2324">
            <v>197.37375739181516</v>
          </cell>
        </row>
        <row r="2325">
          <cell r="D2325">
            <v>2457.5171875852257</v>
          </cell>
          <cell r="G2325">
            <v>197.2743273111376</v>
          </cell>
        </row>
        <row r="2326">
          <cell r="D2326">
            <v>11945.845306523683</v>
          </cell>
          <cell r="G2326">
            <v>197.21912105072028</v>
          </cell>
        </row>
        <row r="2327">
          <cell r="D2327">
            <v>1929.8294479196863</v>
          </cell>
          <cell r="G2327">
            <v>196.78350260115241</v>
          </cell>
        </row>
        <row r="2328">
          <cell r="D2328">
            <v>1593.114414037866</v>
          </cell>
          <cell r="G2328">
            <v>196.78141553888346</v>
          </cell>
        </row>
        <row r="2329">
          <cell r="D2329">
            <v>4176.2715396386966</v>
          </cell>
          <cell r="G2329">
            <v>196.23312529399033</v>
          </cell>
        </row>
        <row r="2330">
          <cell r="D2330">
            <v>1487.5768661047582</v>
          </cell>
          <cell r="G2330">
            <v>196.11439140088623</v>
          </cell>
        </row>
        <row r="2331">
          <cell r="D2331">
            <v>361.84302148494118</v>
          </cell>
          <cell r="G2331">
            <v>195.16524318709494</v>
          </cell>
        </row>
        <row r="2332">
          <cell r="D2332">
            <v>8121.36559332868</v>
          </cell>
          <cell r="G2332">
            <v>194.48152483855966</v>
          </cell>
        </row>
        <row r="2333">
          <cell r="D2333">
            <v>949.83793139797058</v>
          </cell>
          <cell r="G2333">
            <v>194.37379073123606</v>
          </cell>
        </row>
        <row r="2334">
          <cell r="D2334">
            <v>1929.8294479196863</v>
          </cell>
          <cell r="G2334">
            <v>194.08351874865426</v>
          </cell>
        </row>
        <row r="2335">
          <cell r="D2335">
            <v>874.45396858860784</v>
          </cell>
          <cell r="G2335">
            <v>193.86982819074609</v>
          </cell>
        </row>
        <row r="2336">
          <cell r="D2336">
            <v>4286.8346850924281</v>
          </cell>
          <cell r="G2336">
            <v>193.76052147934493</v>
          </cell>
        </row>
        <row r="2337">
          <cell r="D2337">
            <v>1321.7321479241602</v>
          </cell>
          <cell r="G2337">
            <v>193.6829785378016</v>
          </cell>
        </row>
        <row r="2338">
          <cell r="D2338">
            <v>7950.4952776274577</v>
          </cell>
          <cell r="G2338">
            <v>193.63131989961838</v>
          </cell>
        </row>
        <row r="2339">
          <cell r="D2339">
            <v>995.06830908358825</v>
          </cell>
          <cell r="G2339">
            <v>193.47807164604316</v>
          </cell>
        </row>
        <row r="2340">
          <cell r="D2340">
            <v>1990.1366181671765</v>
          </cell>
          <cell r="G2340">
            <v>193.20328456884039</v>
          </cell>
        </row>
        <row r="2341">
          <cell r="D2341">
            <v>1477.5256710635099</v>
          </cell>
          <cell r="G2341">
            <v>193.11568837173755</v>
          </cell>
        </row>
        <row r="2342">
          <cell r="D2342">
            <v>1462.4488785016374</v>
          </cell>
          <cell r="G2342">
            <v>192.83053741428989</v>
          </cell>
        </row>
        <row r="2343">
          <cell r="D2343">
            <v>2100.6997636209085</v>
          </cell>
          <cell r="G2343">
            <v>192.82021755455034</v>
          </cell>
        </row>
        <row r="2344">
          <cell r="D2344">
            <v>11377.952786693151</v>
          </cell>
          <cell r="G2344">
            <v>192.69188030910482</v>
          </cell>
        </row>
        <row r="2345">
          <cell r="D2345">
            <v>4578.3193412886312</v>
          </cell>
          <cell r="G2345">
            <v>192.67596589424312</v>
          </cell>
        </row>
        <row r="2346">
          <cell r="D2346">
            <v>2020.2902032909217</v>
          </cell>
          <cell r="G2346">
            <v>192.66827970341302</v>
          </cell>
        </row>
        <row r="2347">
          <cell r="D2347">
            <v>2899.7697694001536</v>
          </cell>
          <cell r="G2347">
            <v>192.58976749878644</v>
          </cell>
        </row>
        <row r="2348">
          <cell r="D2348">
            <v>794.04440825862093</v>
          </cell>
          <cell r="G2348">
            <v>191.32360519411267</v>
          </cell>
        </row>
        <row r="2349">
          <cell r="D2349">
            <v>1954.9574355228074</v>
          </cell>
          <cell r="G2349">
            <v>191.23155449746781</v>
          </cell>
        </row>
        <row r="2350">
          <cell r="D2350">
            <v>1683.5751694091014</v>
          </cell>
          <cell r="G2350">
            <v>191.0722590496747</v>
          </cell>
        </row>
        <row r="2351">
          <cell r="D2351">
            <v>4126.0155644324541</v>
          </cell>
          <cell r="G2351">
            <v>190.44746909235926</v>
          </cell>
        </row>
        <row r="2352">
          <cell r="D2352">
            <v>1115.6826495785688</v>
          </cell>
          <cell r="G2352">
            <v>190.30843043772447</v>
          </cell>
        </row>
        <row r="2353">
          <cell r="D2353">
            <v>839.2747859442386</v>
          </cell>
          <cell r="G2353">
            <v>190.28162229062502</v>
          </cell>
        </row>
        <row r="2354">
          <cell r="D2354">
            <v>8865.1540263810584</v>
          </cell>
          <cell r="G2354">
            <v>190.0548836376276</v>
          </cell>
        </row>
        <row r="2355">
          <cell r="D2355">
            <v>1809.215107424706</v>
          </cell>
          <cell r="G2355">
            <v>189.83502832836393</v>
          </cell>
        </row>
        <row r="2356">
          <cell r="D2356">
            <v>552.81572726866011</v>
          </cell>
          <cell r="G2356">
            <v>189.69291234597799</v>
          </cell>
        </row>
        <row r="2357">
          <cell r="D2357">
            <v>608.09729999552621</v>
          </cell>
          <cell r="G2357">
            <v>189.41368183824133</v>
          </cell>
        </row>
        <row r="2358">
          <cell r="D2358">
            <v>3658.6349950144054</v>
          </cell>
          <cell r="G2358">
            <v>188.92957735175528</v>
          </cell>
        </row>
        <row r="2359">
          <cell r="D2359">
            <v>2819.3602090701665</v>
          </cell>
          <cell r="G2359">
            <v>188.91011843225712</v>
          </cell>
        </row>
        <row r="2360">
          <cell r="D2360">
            <v>5955.3330619396575</v>
          </cell>
          <cell r="G2360">
            <v>188.56116042558486</v>
          </cell>
        </row>
        <row r="2361">
          <cell r="D2361">
            <v>246.25427851058498</v>
          </cell>
          <cell r="G2361">
            <v>188.43360118467081</v>
          </cell>
        </row>
        <row r="2362">
          <cell r="D2362">
            <v>386.97100908806209</v>
          </cell>
          <cell r="G2362">
            <v>188.26949284397222</v>
          </cell>
        </row>
        <row r="2363">
          <cell r="D2363">
            <v>1512.7048537078792</v>
          </cell>
          <cell r="G2363">
            <v>188.15260669090011</v>
          </cell>
        </row>
        <row r="2364">
          <cell r="D2364">
            <v>472.40616693867321</v>
          </cell>
          <cell r="G2364">
            <v>187.92658472065949</v>
          </cell>
        </row>
        <row r="2365">
          <cell r="D2365">
            <v>618.14849503677453</v>
          </cell>
          <cell r="G2365">
            <v>187.70970920112049</v>
          </cell>
        </row>
        <row r="2366">
          <cell r="D2366">
            <v>341.74063140244448</v>
          </cell>
          <cell r="G2366">
            <v>187.70601317879812</v>
          </cell>
        </row>
        <row r="2367">
          <cell r="D2367">
            <v>3482.7390817925589</v>
          </cell>
          <cell r="G2367">
            <v>187.63873054355338</v>
          </cell>
        </row>
        <row r="2368">
          <cell r="D2368">
            <v>3321.9199611325853</v>
          </cell>
          <cell r="G2368">
            <v>187.55928129754574</v>
          </cell>
        </row>
        <row r="2369">
          <cell r="D2369">
            <v>386.97100908806209</v>
          </cell>
          <cell r="G2369">
            <v>187.23823944931999</v>
          </cell>
        </row>
        <row r="2370">
          <cell r="D2370">
            <v>2171.0581289096472</v>
          </cell>
          <cell r="G2370">
            <v>186.93103904592019</v>
          </cell>
        </row>
        <row r="2371">
          <cell r="D2371">
            <v>6729.2750801157808</v>
          </cell>
          <cell r="G2371">
            <v>186.70801202849526</v>
          </cell>
        </row>
        <row r="2372">
          <cell r="D2372">
            <v>2120.8021537034051</v>
          </cell>
          <cell r="G2372">
            <v>186.27852142503258</v>
          </cell>
        </row>
        <row r="2373">
          <cell r="D2373">
            <v>2472.5939801470981</v>
          </cell>
          <cell r="G2373">
            <v>186.19279739278622</v>
          </cell>
        </row>
        <row r="2374">
          <cell r="D2374">
            <v>698.55805536676144</v>
          </cell>
          <cell r="G2374">
            <v>185.80433854991045</v>
          </cell>
        </row>
        <row r="2375">
          <cell r="D2375">
            <v>5352.2613594647555</v>
          </cell>
          <cell r="G2375">
            <v>185.76837277414177</v>
          </cell>
        </row>
        <row r="2376">
          <cell r="D2376">
            <v>5955.3330619396575</v>
          </cell>
          <cell r="G2376">
            <v>185.67855569595886</v>
          </cell>
        </row>
        <row r="2377">
          <cell r="D2377">
            <v>2196.186116512768</v>
          </cell>
          <cell r="G2377">
            <v>185.47507156172199</v>
          </cell>
        </row>
        <row r="2378">
          <cell r="D2378">
            <v>5754.3091611146901</v>
          </cell>
          <cell r="G2378">
            <v>185.2912463625305</v>
          </cell>
        </row>
        <row r="2379">
          <cell r="D2379">
            <v>2537.9267479152127</v>
          </cell>
          <cell r="G2379">
            <v>185.1533666692122</v>
          </cell>
        </row>
        <row r="2380">
          <cell r="D2380">
            <v>2904.7953669207777</v>
          </cell>
          <cell r="G2380">
            <v>184.23210257105384</v>
          </cell>
        </row>
        <row r="2381">
          <cell r="D2381">
            <v>653.32767768114377</v>
          </cell>
          <cell r="G2381">
            <v>184.15751281007786</v>
          </cell>
        </row>
        <row r="2382">
          <cell r="D2382">
            <v>7669.0618164725038</v>
          </cell>
          <cell r="G2382">
            <v>183.8790168970398</v>
          </cell>
        </row>
        <row r="2383">
          <cell r="D2383">
            <v>2583.1571256008301</v>
          </cell>
          <cell r="G2383">
            <v>183.78073014218967</v>
          </cell>
        </row>
        <row r="2384">
          <cell r="D2384">
            <v>1432.2952933778922</v>
          </cell>
          <cell r="G2384">
            <v>183.59095909805455</v>
          </cell>
        </row>
        <row r="2385">
          <cell r="D2385">
            <v>4628.5753164948728</v>
          </cell>
          <cell r="G2385">
            <v>182.73261242071871</v>
          </cell>
        </row>
        <row r="2386">
          <cell r="D2386">
            <v>1055.3754793310784</v>
          </cell>
          <cell r="G2386">
            <v>182.58904974101401</v>
          </cell>
        </row>
        <row r="2387">
          <cell r="D2387">
            <v>135.69113305685295</v>
          </cell>
          <cell r="G2387">
            <v>182.43081480437138</v>
          </cell>
        </row>
        <row r="2388">
          <cell r="D2388">
            <v>3151.0496454313629</v>
          </cell>
          <cell r="G2388">
            <v>182.41631612023693</v>
          </cell>
        </row>
        <row r="2389">
          <cell r="D2389">
            <v>4995.4439355004379</v>
          </cell>
          <cell r="G2389">
            <v>182.10978069951693</v>
          </cell>
        </row>
        <row r="2390">
          <cell r="D2390">
            <v>402.04780164993463</v>
          </cell>
          <cell r="G2390">
            <v>182.08447227128428</v>
          </cell>
        </row>
        <row r="2391">
          <cell r="D2391">
            <v>180.92151074247059</v>
          </cell>
          <cell r="G2391">
            <v>182.03520515709434</v>
          </cell>
        </row>
        <row r="2392">
          <cell r="D2392">
            <v>4698.9336817836111</v>
          </cell>
          <cell r="G2392">
            <v>181.66628463754529</v>
          </cell>
        </row>
        <row r="2393">
          <cell r="D2393">
            <v>2241.4164941983859</v>
          </cell>
          <cell r="G2393">
            <v>181.06971826616203</v>
          </cell>
        </row>
        <row r="2394">
          <cell r="D2394">
            <v>758.8652256142517</v>
          </cell>
          <cell r="G2394">
            <v>180.74435716653909</v>
          </cell>
        </row>
        <row r="2395">
          <cell r="D2395">
            <v>391.99660660868631</v>
          </cell>
          <cell r="G2395">
            <v>180.73284247654621</v>
          </cell>
        </row>
        <row r="2396">
          <cell r="D2396">
            <v>1854.4454851103235</v>
          </cell>
          <cell r="G2396">
            <v>180.66851688332881</v>
          </cell>
        </row>
        <row r="2397">
          <cell r="D2397">
            <v>2321.8260545283724</v>
          </cell>
          <cell r="G2397">
            <v>180.64772380544952</v>
          </cell>
        </row>
        <row r="2398">
          <cell r="D2398">
            <v>1115.6826495785688</v>
          </cell>
          <cell r="G2398">
            <v>180.3692139438879</v>
          </cell>
        </row>
        <row r="2399">
          <cell r="D2399">
            <v>517.63654462429088</v>
          </cell>
          <cell r="G2399">
            <v>180.23635273494295</v>
          </cell>
        </row>
        <row r="2400">
          <cell r="D2400">
            <v>8960.6403792729179</v>
          </cell>
          <cell r="G2400">
            <v>179.92486350392761</v>
          </cell>
        </row>
        <row r="2401">
          <cell r="D2401">
            <v>1256.3993801560457</v>
          </cell>
          <cell r="G2401">
            <v>179.73415416029781</v>
          </cell>
        </row>
        <row r="2402">
          <cell r="D2402">
            <v>5030.6231181448074</v>
          </cell>
          <cell r="G2402">
            <v>179.60573711587116</v>
          </cell>
        </row>
        <row r="2403">
          <cell r="D2403">
            <v>1573.0120239553694</v>
          </cell>
          <cell r="G2403">
            <v>179.46293088902465</v>
          </cell>
        </row>
        <row r="2404">
          <cell r="D2404">
            <v>1010.1451016454608</v>
          </cell>
          <cell r="G2404">
            <v>179.26302787807541</v>
          </cell>
        </row>
        <row r="2405">
          <cell r="D2405">
            <v>2377.1076272552386</v>
          </cell>
          <cell r="G2405">
            <v>178.99321008406037</v>
          </cell>
        </row>
        <row r="2406">
          <cell r="D2406">
            <v>2427.3636024614807</v>
          </cell>
          <cell r="G2406">
            <v>178.93742832087534</v>
          </cell>
        </row>
        <row r="2407">
          <cell r="D2407">
            <v>3100.7936702251209</v>
          </cell>
          <cell r="G2407">
            <v>178.52643998916838</v>
          </cell>
        </row>
        <row r="2408">
          <cell r="D2408">
            <v>8644.0277354735954</v>
          </cell>
          <cell r="G2408">
            <v>178.45079687598749</v>
          </cell>
        </row>
        <row r="2409">
          <cell r="D2409">
            <v>537.73893470678763</v>
          </cell>
          <cell r="G2409">
            <v>178.16323314130739</v>
          </cell>
        </row>
        <row r="2410">
          <cell r="D2410">
            <v>311.58704627869935</v>
          </cell>
          <cell r="G2410">
            <v>178.05776799409335</v>
          </cell>
        </row>
        <row r="2411">
          <cell r="D2411">
            <v>2527.8755528739644</v>
          </cell>
          <cell r="G2411">
            <v>177.96573605033404</v>
          </cell>
        </row>
        <row r="2412">
          <cell r="D2412">
            <v>1346.860135527281</v>
          </cell>
          <cell r="G2412">
            <v>177.77183092687707</v>
          </cell>
        </row>
        <row r="2413">
          <cell r="D2413">
            <v>145.74232809810132</v>
          </cell>
          <cell r="G2413">
            <v>177.71432458634473</v>
          </cell>
        </row>
        <row r="2414">
          <cell r="D2414">
            <v>703.5836528873856</v>
          </cell>
          <cell r="G2414">
            <v>177.54239171141663</v>
          </cell>
        </row>
        <row r="2415">
          <cell r="D2415">
            <v>276.40786363433006</v>
          </cell>
          <cell r="G2415">
            <v>177.40735987799903</v>
          </cell>
        </row>
        <row r="2416">
          <cell r="D2416">
            <v>1140.8106371816896</v>
          </cell>
          <cell r="G2416">
            <v>176.58340104990006</v>
          </cell>
        </row>
        <row r="2417">
          <cell r="D2417">
            <v>673.43006776364052</v>
          </cell>
          <cell r="G2417">
            <v>176.43969161439506</v>
          </cell>
        </row>
        <row r="2418">
          <cell r="D2418">
            <v>1175.9898198260589</v>
          </cell>
          <cell r="G2418">
            <v>176.24261147250311</v>
          </cell>
        </row>
        <row r="2419">
          <cell r="D2419">
            <v>5236.6726164903985</v>
          </cell>
          <cell r="G2419">
            <v>176.22654557978402</v>
          </cell>
        </row>
        <row r="2420">
          <cell r="D2420">
            <v>1201.1178074291797</v>
          </cell>
          <cell r="G2420">
            <v>176.16007239990262</v>
          </cell>
        </row>
        <row r="2421">
          <cell r="D2421">
            <v>1774.0359247803367</v>
          </cell>
          <cell r="G2421">
            <v>175.97857032969068</v>
          </cell>
        </row>
        <row r="2422">
          <cell r="D2422">
            <v>6161.3825602852485</v>
          </cell>
          <cell r="G2422">
            <v>175.96750413759281</v>
          </cell>
        </row>
        <row r="2423">
          <cell r="D2423">
            <v>366.86861900556539</v>
          </cell>
          <cell r="G2423">
            <v>175.7233411900873</v>
          </cell>
        </row>
        <row r="2424">
          <cell r="D2424">
            <v>2638.4386983276963</v>
          </cell>
          <cell r="G2424">
            <v>175.62306886225224</v>
          </cell>
        </row>
        <row r="2425">
          <cell r="D2425">
            <v>904.60755371235302</v>
          </cell>
          <cell r="G2425">
            <v>175.14927243796677</v>
          </cell>
        </row>
        <row r="2426">
          <cell r="D2426">
            <v>1432.2952933778922</v>
          </cell>
          <cell r="G2426">
            <v>175.13685536097205</v>
          </cell>
        </row>
        <row r="2427">
          <cell r="D2427">
            <v>2000.1878132084248</v>
          </cell>
          <cell r="G2427">
            <v>174.73803053761887</v>
          </cell>
        </row>
        <row r="2428">
          <cell r="D2428">
            <v>517.63654462429088</v>
          </cell>
          <cell r="G2428">
            <v>174.73738864340319</v>
          </cell>
        </row>
        <row r="2429">
          <cell r="D2429">
            <v>1884.5990702340687</v>
          </cell>
          <cell r="G2429">
            <v>174.72035190675075</v>
          </cell>
        </row>
        <row r="2430">
          <cell r="D2430">
            <v>2558.0291379977093</v>
          </cell>
          <cell r="G2430">
            <v>174.48614000117848</v>
          </cell>
        </row>
        <row r="2431">
          <cell r="D2431">
            <v>442.25258181492813</v>
          </cell>
          <cell r="G2431">
            <v>174.27835214196003</v>
          </cell>
        </row>
        <row r="2432">
          <cell r="D2432">
            <v>1779.0615223009609</v>
          </cell>
          <cell r="G2432">
            <v>174.07102653794314</v>
          </cell>
        </row>
        <row r="2433">
          <cell r="D2433">
            <v>1085.5290644548236</v>
          </cell>
          <cell r="G2433">
            <v>173.58337802591635</v>
          </cell>
        </row>
        <row r="2434">
          <cell r="D2434">
            <v>3623.4558123700363</v>
          </cell>
          <cell r="G2434">
            <v>173.57824652324868</v>
          </cell>
        </row>
        <row r="2435">
          <cell r="D2435">
            <v>3673.7117875762779</v>
          </cell>
          <cell r="G2435">
            <v>173.29515551977579</v>
          </cell>
        </row>
        <row r="2436">
          <cell r="D2436">
            <v>3191.2544255963562</v>
          </cell>
          <cell r="G2436">
            <v>173.23774223118662</v>
          </cell>
        </row>
        <row r="2437">
          <cell r="D2437">
            <v>1593.114414037866</v>
          </cell>
          <cell r="G2437">
            <v>172.66545996397591</v>
          </cell>
        </row>
        <row r="2438">
          <cell r="D2438">
            <v>3417.4063140244448</v>
          </cell>
          <cell r="G2438">
            <v>172.64383710263456</v>
          </cell>
        </row>
        <row r="2439">
          <cell r="D2439">
            <v>1573.0120239553694</v>
          </cell>
          <cell r="G2439">
            <v>172.46863983085237</v>
          </cell>
        </row>
        <row r="2440">
          <cell r="D2440">
            <v>2080.5973735384118</v>
          </cell>
          <cell r="G2440">
            <v>172.45366976511627</v>
          </cell>
        </row>
        <row r="2441">
          <cell r="D2441">
            <v>3558.1230446019217</v>
          </cell>
          <cell r="G2441">
            <v>172.38328779805414</v>
          </cell>
        </row>
        <row r="2442">
          <cell r="D2442">
            <v>2161.0069338683988</v>
          </cell>
          <cell r="G2442">
            <v>172.3586393707385</v>
          </cell>
        </row>
        <row r="2443">
          <cell r="D2443">
            <v>1085.5290644548236</v>
          </cell>
          <cell r="G2443">
            <v>172.03160671616519</v>
          </cell>
        </row>
        <row r="2444">
          <cell r="D2444">
            <v>90.460755371235294</v>
          </cell>
          <cell r="G2444">
            <v>171.99774668745226</v>
          </cell>
        </row>
        <row r="2445">
          <cell r="D2445">
            <v>2568.0803330389576</v>
          </cell>
          <cell r="G2445">
            <v>171.78868668278142</v>
          </cell>
        </row>
        <row r="2446">
          <cell r="D2446">
            <v>1834.3430950278268</v>
          </cell>
          <cell r="G2446">
            <v>171.77097802677335</v>
          </cell>
        </row>
        <row r="2447">
          <cell r="D2447">
            <v>3085.7168776632484</v>
          </cell>
          <cell r="G2447">
            <v>171.59697907279798</v>
          </cell>
        </row>
        <row r="2448">
          <cell r="D2448">
            <v>1115.6826495785688</v>
          </cell>
          <cell r="G2448">
            <v>171.36751568535215</v>
          </cell>
        </row>
        <row r="2449">
          <cell r="D2449">
            <v>1723.7799495740949</v>
          </cell>
          <cell r="G2449">
            <v>171.19367078483356</v>
          </cell>
        </row>
        <row r="2450">
          <cell r="D2450">
            <v>1165.9386247848106</v>
          </cell>
          <cell r="G2450">
            <v>171.00028832355835</v>
          </cell>
        </row>
        <row r="2451">
          <cell r="D2451">
            <v>457.32937437680067</v>
          </cell>
          <cell r="G2451">
            <v>170.84395165016616</v>
          </cell>
        </row>
        <row r="2452">
          <cell r="D2452">
            <v>1733.8311446153432</v>
          </cell>
          <cell r="G2452">
            <v>170.41719748441409</v>
          </cell>
        </row>
        <row r="2453">
          <cell r="D2453">
            <v>1512.7048537078792</v>
          </cell>
          <cell r="G2453">
            <v>170.14753431137481</v>
          </cell>
        </row>
        <row r="2454">
          <cell r="D2454">
            <v>3306.8431685707124</v>
          </cell>
          <cell r="G2454">
            <v>169.89924463721428</v>
          </cell>
        </row>
        <row r="2455">
          <cell r="D2455">
            <v>2749.0018437814283</v>
          </cell>
          <cell r="G2455">
            <v>169.7764107869387</v>
          </cell>
        </row>
        <row r="2456">
          <cell r="D2456">
            <v>6462.9184115226999</v>
          </cell>
          <cell r="G2456">
            <v>169.71176935020634</v>
          </cell>
        </row>
        <row r="2457">
          <cell r="D2457">
            <v>2256.4932867602583</v>
          </cell>
          <cell r="G2457">
            <v>169.65650812912233</v>
          </cell>
        </row>
        <row r="2458">
          <cell r="D2458">
            <v>10433.140452815804</v>
          </cell>
          <cell r="G2458">
            <v>169.45614236135668</v>
          </cell>
        </row>
        <row r="2459">
          <cell r="D2459">
            <v>2824.3858065907912</v>
          </cell>
          <cell r="G2459">
            <v>169.11995109711035</v>
          </cell>
        </row>
        <row r="2460">
          <cell r="D2460">
            <v>1301.6297578416634</v>
          </cell>
          <cell r="G2460">
            <v>168.85840997526645</v>
          </cell>
        </row>
        <row r="2461">
          <cell r="D2461">
            <v>3452.5854966688139</v>
          </cell>
          <cell r="G2461">
            <v>168.82581689191861</v>
          </cell>
        </row>
        <row r="2462">
          <cell r="D2462">
            <v>3492.7902768338072</v>
          </cell>
          <cell r="G2462">
            <v>168.66502008373723</v>
          </cell>
        </row>
        <row r="2463">
          <cell r="D2463">
            <v>221.12629090746407</v>
          </cell>
          <cell r="G2463">
            <v>168.26475956079381</v>
          </cell>
        </row>
        <row r="2464">
          <cell r="D2464">
            <v>879.47956610923211</v>
          </cell>
          <cell r="G2464">
            <v>168.25583775629704</v>
          </cell>
        </row>
        <row r="2465">
          <cell r="D2465">
            <v>497.53415454179412</v>
          </cell>
          <cell r="G2465">
            <v>167.76636720610293</v>
          </cell>
        </row>
        <row r="2466">
          <cell r="D2466">
            <v>3678.737385096902</v>
          </cell>
          <cell r="G2466">
            <v>167.48289458624956</v>
          </cell>
        </row>
        <row r="2467">
          <cell r="D2467">
            <v>341.74063140244448</v>
          </cell>
          <cell r="G2467">
            <v>167.47919698377461</v>
          </cell>
        </row>
        <row r="2468">
          <cell r="D2468">
            <v>1648.395986764732</v>
          </cell>
          <cell r="G2468">
            <v>167.14296359525807</v>
          </cell>
        </row>
        <row r="2469">
          <cell r="D2469">
            <v>130.66553553622876</v>
          </cell>
          <cell r="G2469">
            <v>167.0776639687214</v>
          </cell>
        </row>
        <row r="2470">
          <cell r="D2470">
            <v>954.86352891859485</v>
          </cell>
          <cell r="G2470">
            <v>166.83367631207537</v>
          </cell>
        </row>
        <row r="2471">
          <cell r="D2471">
            <v>1914.7526553578139</v>
          </cell>
          <cell r="G2471">
            <v>166.63583702065404</v>
          </cell>
        </row>
        <row r="2472">
          <cell r="D2472">
            <v>572.91811735115687</v>
          </cell>
          <cell r="G2472">
            <v>166.47852034006442</v>
          </cell>
        </row>
        <row r="2473">
          <cell r="D2473">
            <v>2191.1605189921438</v>
          </cell>
          <cell r="G2473">
            <v>166.40013041088565</v>
          </cell>
        </row>
        <row r="2474">
          <cell r="D2474">
            <v>804.09560329986925</v>
          </cell>
          <cell r="G2474">
            <v>166.37861485872102</v>
          </cell>
        </row>
        <row r="2475">
          <cell r="D2475">
            <v>140.71673057747714</v>
          </cell>
          <cell r="G2475">
            <v>166.29521004611405</v>
          </cell>
        </row>
        <row r="2476">
          <cell r="D2476">
            <v>1678.5495718884772</v>
          </cell>
          <cell r="G2476">
            <v>165.87148082860955</v>
          </cell>
        </row>
        <row r="2477">
          <cell r="D2477">
            <v>3316.8943636119611</v>
          </cell>
          <cell r="G2477">
            <v>165.83005008163425</v>
          </cell>
        </row>
        <row r="2478">
          <cell r="D2478">
            <v>2563.0547355183335</v>
          </cell>
          <cell r="G2478">
            <v>165.11636472281481</v>
          </cell>
        </row>
        <row r="2479">
          <cell r="D2479">
            <v>1351.8857330479052</v>
          </cell>
          <cell r="G2479">
            <v>165.10410924431739</v>
          </cell>
        </row>
        <row r="2480">
          <cell r="D2480">
            <v>1618.2424016409871</v>
          </cell>
          <cell r="G2480">
            <v>164.99809572114097</v>
          </cell>
        </row>
        <row r="2481">
          <cell r="D2481">
            <v>919.6843462742255</v>
          </cell>
          <cell r="G2481">
            <v>164.7969012126338</v>
          </cell>
        </row>
        <row r="2482">
          <cell r="D2482">
            <v>110.56314545373203</v>
          </cell>
          <cell r="G2482">
            <v>164.48422426601104</v>
          </cell>
        </row>
        <row r="2483">
          <cell r="D2483">
            <v>688.50686032551312</v>
          </cell>
          <cell r="G2483">
            <v>164.36558417984909</v>
          </cell>
        </row>
        <row r="2484">
          <cell r="D2484">
            <v>2829.4114041114153</v>
          </cell>
          <cell r="G2484">
            <v>164.32478002447797</v>
          </cell>
        </row>
        <row r="2485">
          <cell r="D2485">
            <v>2256.4932867602583</v>
          </cell>
          <cell r="G2485">
            <v>164.23102781603762</v>
          </cell>
        </row>
        <row r="2486">
          <cell r="D2486">
            <v>603.07170247490194</v>
          </cell>
          <cell r="G2486">
            <v>164.2130358135191</v>
          </cell>
        </row>
        <row r="2487">
          <cell r="D2487">
            <v>1075.4778694135753</v>
          </cell>
          <cell r="G2487">
            <v>164.08353419180716</v>
          </cell>
        </row>
        <row r="2488">
          <cell r="D2488">
            <v>829.22359090299028</v>
          </cell>
          <cell r="G2488">
            <v>164.03530782614703</v>
          </cell>
        </row>
        <row r="2489">
          <cell r="D2489">
            <v>5085.9046908716737</v>
          </cell>
          <cell r="G2489">
            <v>164.01152930945796</v>
          </cell>
        </row>
        <row r="2490">
          <cell r="D2490">
            <v>1070.4522718929511</v>
          </cell>
          <cell r="G2490">
            <v>163.61837307912137</v>
          </cell>
        </row>
        <row r="2491">
          <cell r="D2491">
            <v>1150.8618322229379</v>
          </cell>
          <cell r="G2491">
            <v>163.58205749131909</v>
          </cell>
        </row>
        <row r="2492">
          <cell r="D2492">
            <v>3844.5821032775002</v>
          </cell>
          <cell r="G2492">
            <v>163.5719003062101</v>
          </cell>
        </row>
        <row r="2493">
          <cell r="D2493">
            <v>658.35327520176804</v>
          </cell>
          <cell r="G2493">
            <v>163.30564741014834</v>
          </cell>
        </row>
        <row r="2494">
          <cell r="D2494">
            <v>1869.5222776721962</v>
          </cell>
          <cell r="G2494">
            <v>163.07455790218765</v>
          </cell>
        </row>
        <row r="2495">
          <cell r="D2495">
            <v>789.01881073799677</v>
          </cell>
          <cell r="G2495">
            <v>163.03932047763823</v>
          </cell>
        </row>
        <row r="2496">
          <cell r="D2496">
            <v>783.99321321737261</v>
          </cell>
          <cell r="G2496">
            <v>162.62547266572815</v>
          </cell>
        </row>
        <row r="2497">
          <cell r="D2497">
            <v>2542.9523454358368</v>
          </cell>
          <cell r="G2497">
            <v>162.61628740491079</v>
          </cell>
        </row>
        <row r="2498">
          <cell r="D2498">
            <v>231.17748594871242</v>
          </cell>
          <cell r="G2498">
            <v>162.36801909012567</v>
          </cell>
        </row>
        <row r="2499">
          <cell r="D2499">
            <v>462.35497189742483</v>
          </cell>
          <cell r="G2499">
            <v>162.2986386483652</v>
          </cell>
        </row>
        <row r="2500">
          <cell r="D2500">
            <v>2236.3908966777617</v>
          </cell>
          <cell r="G2500">
            <v>162.15355105710964</v>
          </cell>
        </row>
        <row r="2501">
          <cell r="D2501">
            <v>427.1757892530556</v>
          </cell>
          <cell r="G2501">
            <v>161.78823389971507</v>
          </cell>
        </row>
        <row r="2502">
          <cell r="D2502">
            <v>1472.5000735428857</v>
          </cell>
          <cell r="G2502">
            <v>161.50934942843949</v>
          </cell>
        </row>
        <row r="2503">
          <cell r="D2503">
            <v>1135.7850396610654</v>
          </cell>
          <cell r="G2503">
            <v>161.4819471817105</v>
          </cell>
        </row>
        <row r="2504">
          <cell r="D2504">
            <v>929.73554131547394</v>
          </cell>
          <cell r="G2504">
            <v>161.22283634471955</v>
          </cell>
        </row>
        <row r="2505">
          <cell r="D2505">
            <v>1678.5495718884772</v>
          </cell>
          <cell r="G2505">
            <v>161.20899608434195</v>
          </cell>
        </row>
        <row r="2506">
          <cell r="D2506">
            <v>371.89421652618955</v>
          </cell>
          <cell r="G2506">
            <v>160.76174846965603</v>
          </cell>
        </row>
        <row r="2507">
          <cell r="D2507">
            <v>2422.3380049408561</v>
          </cell>
          <cell r="G2507">
            <v>160.74886177467673</v>
          </cell>
        </row>
        <row r="2508">
          <cell r="D2508">
            <v>718.66044544925819</v>
          </cell>
          <cell r="G2508">
            <v>160.63341231656079</v>
          </cell>
        </row>
        <row r="2509">
          <cell r="D2509">
            <v>919.6843462742255</v>
          </cell>
          <cell r="G2509">
            <v>160.59388881087489</v>
          </cell>
        </row>
        <row r="2510">
          <cell r="D2510">
            <v>1271.4761727179184</v>
          </cell>
          <cell r="G2510">
            <v>160.35496598539112</v>
          </cell>
        </row>
        <row r="2511">
          <cell r="D2511">
            <v>8045.9816305193172</v>
          </cell>
          <cell r="G2511">
            <v>159.78742387356613</v>
          </cell>
        </row>
        <row r="2512">
          <cell r="D2512">
            <v>698.55805536676144</v>
          </cell>
          <cell r="G2512">
            <v>159.61036842672377</v>
          </cell>
        </row>
        <row r="2513">
          <cell r="D2513">
            <v>1713.7287545328466</v>
          </cell>
          <cell r="G2513">
            <v>159.38688042689884</v>
          </cell>
        </row>
        <row r="2514">
          <cell r="D2514">
            <v>2351.9796396521178</v>
          </cell>
          <cell r="G2514">
            <v>159.35285241833091</v>
          </cell>
        </row>
        <row r="2515">
          <cell r="D2515">
            <v>879.47956610923211</v>
          </cell>
          <cell r="G2515">
            <v>159.22465271838126</v>
          </cell>
        </row>
        <row r="2516">
          <cell r="D2516">
            <v>2070.5461784971635</v>
          </cell>
          <cell r="G2516">
            <v>159.14370339542199</v>
          </cell>
        </row>
        <row r="2517">
          <cell r="D2517">
            <v>6875.0174082138828</v>
          </cell>
          <cell r="G2517">
            <v>159.03621588914714</v>
          </cell>
        </row>
        <row r="2518">
          <cell r="D2518">
            <v>155.79352313934967</v>
          </cell>
          <cell r="G2518">
            <v>158.73982639220881</v>
          </cell>
        </row>
        <row r="2519">
          <cell r="D2519">
            <v>5065.802300789177</v>
          </cell>
          <cell r="G2519">
            <v>158.30024211938192</v>
          </cell>
        </row>
        <row r="2520">
          <cell r="D2520">
            <v>2522.8499553533397</v>
          </cell>
          <cell r="G2520">
            <v>157.98345846911064</v>
          </cell>
        </row>
        <row r="2521">
          <cell r="D2521">
            <v>1226.2457950323007</v>
          </cell>
          <cell r="G2521">
            <v>157.6192636034815</v>
          </cell>
        </row>
        <row r="2522">
          <cell r="D2522">
            <v>381.94541156743793</v>
          </cell>
          <cell r="G2522">
            <v>157.60021149083406</v>
          </cell>
        </row>
        <row r="2523">
          <cell r="D2523">
            <v>718.66044544925819</v>
          </cell>
          <cell r="G2523">
            <v>157.15245080605376</v>
          </cell>
        </row>
        <row r="2524">
          <cell r="D2524">
            <v>4874.829595005458</v>
          </cell>
          <cell r="G2524">
            <v>156.87131709080955</v>
          </cell>
        </row>
        <row r="2525">
          <cell r="D2525">
            <v>723.68604296988235</v>
          </cell>
          <cell r="G2525">
            <v>156.78916602343637</v>
          </cell>
        </row>
        <row r="2526">
          <cell r="D2526">
            <v>914.65874875360134</v>
          </cell>
          <cell r="G2526">
            <v>156.6518935798392</v>
          </cell>
        </row>
        <row r="2527">
          <cell r="D2527">
            <v>1502.6536586666307</v>
          </cell>
          <cell r="G2527">
            <v>156.52419205299989</v>
          </cell>
        </row>
        <row r="2528">
          <cell r="D2528">
            <v>10568.831585872656</v>
          </cell>
          <cell r="G2528">
            <v>156.44616115570204</v>
          </cell>
        </row>
        <row r="2529">
          <cell r="D2529">
            <v>683.48126280488896</v>
          </cell>
          <cell r="G2529">
            <v>156.34119310124012</v>
          </cell>
        </row>
        <row r="2530">
          <cell r="D2530">
            <v>1150.8618322229379</v>
          </cell>
          <cell r="G2530">
            <v>156.09870980470276</v>
          </cell>
        </row>
        <row r="2531">
          <cell r="D2531">
            <v>391.99660660868631</v>
          </cell>
          <cell r="G2531">
            <v>155.80355771613316</v>
          </cell>
        </row>
        <row r="2532">
          <cell r="D2532">
            <v>1125.7338446198171</v>
          </cell>
          <cell r="G2532">
            <v>155.79738628316903</v>
          </cell>
        </row>
        <row r="2533">
          <cell r="D2533">
            <v>4749.1896569898527</v>
          </cell>
          <cell r="G2533">
            <v>155.68188998017519</v>
          </cell>
        </row>
        <row r="2534">
          <cell r="D2534">
            <v>1688.6007669297255</v>
          </cell>
          <cell r="G2534">
            <v>155.57809822655389</v>
          </cell>
        </row>
        <row r="2535">
          <cell r="D2535">
            <v>1799.1639123834575</v>
          </cell>
          <cell r="G2535">
            <v>155.52528015405781</v>
          </cell>
        </row>
        <row r="2536">
          <cell r="D2536">
            <v>799.07000577924509</v>
          </cell>
          <cell r="G2536">
            <v>155.33095122830224</v>
          </cell>
        </row>
        <row r="2537">
          <cell r="D2537">
            <v>2045.4181908940425</v>
          </cell>
          <cell r="G2537">
            <v>155.19963898029542</v>
          </cell>
        </row>
        <row r="2538">
          <cell r="D2538">
            <v>1723.7799495740949</v>
          </cell>
          <cell r="G2538">
            <v>155.17402208574572</v>
          </cell>
        </row>
        <row r="2539">
          <cell r="D2539">
            <v>1758.9591322184642</v>
          </cell>
          <cell r="G2539">
            <v>154.95677109148261</v>
          </cell>
        </row>
        <row r="2540">
          <cell r="D2540">
            <v>1779.0615223009609</v>
          </cell>
          <cell r="G2540">
            <v>154.93883772519155</v>
          </cell>
        </row>
        <row r="2541">
          <cell r="D2541">
            <v>211.07509586621569</v>
          </cell>
          <cell r="G2541">
            <v>154.66272165512586</v>
          </cell>
        </row>
        <row r="2542">
          <cell r="D2542">
            <v>3678.737385096902</v>
          </cell>
          <cell r="G2542">
            <v>154.64337672327434</v>
          </cell>
        </row>
        <row r="2543">
          <cell r="D2543">
            <v>979.99151652171577</v>
          </cell>
          <cell r="G2543">
            <v>154.53565687948617</v>
          </cell>
        </row>
        <row r="2544">
          <cell r="D2544">
            <v>2447.4659925439773</v>
          </cell>
          <cell r="G2544">
            <v>154.20038668444997</v>
          </cell>
        </row>
        <row r="2545">
          <cell r="D2545">
            <v>1120.7082470991929</v>
          </cell>
          <cell r="G2545">
            <v>153.98097956901901</v>
          </cell>
        </row>
        <row r="2546">
          <cell r="D2546">
            <v>2261.5188842808825</v>
          </cell>
          <cell r="G2546">
            <v>153.74972904831279</v>
          </cell>
        </row>
        <row r="2547">
          <cell r="D2547">
            <v>1482.551268584134</v>
          </cell>
          <cell r="G2547">
            <v>153.48338670822923</v>
          </cell>
        </row>
        <row r="2548">
          <cell r="D2548">
            <v>2613.3107107245751</v>
          </cell>
          <cell r="G2548">
            <v>153.42784543427359</v>
          </cell>
        </row>
        <row r="2549">
          <cell r="D2549">
            <v>2437.414797502729</v>
          </cell>
          <cell r="G2549">
            <v>152.94468504445607</v>
          </cell>
        </row>
        <row r="2550">
          <cell r="D2550">
            <v>2698.7458685751863</v>
          </cell>
          <cell r="G2550">
            <v>152.67495416315745</v>
          </cell>
        </row>
        <row r="2551">
          <cell r="D2551">
            <v>1537.832841311</v>
          </cell>
          <cell r="G2551">
            <v>152.44765468666134</v>
          </cell>
        </row>
        <row r="2552">
          <cell r="D2552">
            <v>2417.3124074202319</v>
          </cell>
          <cell r="G2552">
            <v>152.34002578071824</v>
          </cell>
        </row>
        <row r="2553">
          <cell r="D2553">
            <v>216.10069338683988</v>
          </cell>
          <cell r="G2553">
            <v>152.14106650666861</v>
          </cell>
        </row>
        <row r="2554">
          <cell r="D2554">
            <v>1583.0632189966177</v>
          </cell>
          <cell r="G2554">
            <v>152.1033720068155</v>
          </cell>
        </row>
        <row r="2555">
          <cell r="D2555">
            <v>7980.6488627512026</v>
          </cell>
          <cell r="G2555">
            <v>151.31052021440422</v>
          </cell>
        </row>
        <row r="2556">
          <cell r="D2556">
            <v>246.25427851058498</v>
          </cell>
          <cell r="G2556">
            <v>151.11129926796852</v>
          </cell>
        </row>
        <row r="2557">
          <cell r="D2557">
            <v>3502.8414718750555</v>
          </cell>
          <cell r="G2557">
            <v>150.97742747017051</v>
          </cell>
        </row>
        <row r="2558">
          <cell r="D2558">
            <v>4181.2971371593203</v>
          </cell>
          <cell r="G2558">
            <v>150.16002526693129</v>
          </cell>
        </row>
        <row r="2559">
          <cell r="D2559">
            <v>919.6843462742255</v>
          </cell>
          <cell r="G2559">
            <v>149.94127873129307</v>
          </cell>
        </row>
        <row r="2560">
          <cell r="D2560">
            <v>783.99321321737261</v>
          </cell>
          <cell r="G2560">
            <v>149.76669272165597</v>
          </cell>
        </row>
        <row r="2561">
          <cell r="D2561">
            <v>598.04610495427778</v>
          </cell>
          <cell r="G2561">
            <v>149.60925895614096</v>
          </cell>
        </row>
        <row r="2562">
          <cell r="D2562">
            <v>713.63484792863403</v>
          </cell>
          <cell r="G2562">
            <v>149.44865441204772</v>
          </cell>
        </row>
        <row r="2563">
          <cell r="D2563">
            <v>3859.6588958393727</v>
          </cell>
          <cell r="G2563">
            <v>149.32338616700292</v>
          </cell>
        </row>
        <row r="2564">
          <cell r="D2564">
            <v>457.32937437680067</v>
          </cell>
          <cell r="G2564">
            <v>149.16677324922071</v>
          </cell>
        </row>
        <row r="2565">
          <cell r="D2565">
            <v>2221.3141041158888</v>
          </cell>
          <cell r="G2565">
            <v>149.1636018801118</v>
          </cell>
        </row>
        <row r="2566">
          <cell r="D2566">
            <v>849.32598098548692</v>
          </cell>
          <cell r="G2566">
            <v>149.06924145033179</v>
          </cell>
        </row>
        <row r="2567">
          <cell r="D2567">
            <v>2487.6707727089706</v>
          </cell>
          <cell r="G2567">
            <v>149.03719565394974</v>
          </cell>
        </row>
        <row r="2568">
          <cell r="D2568">
            <v>1673.523974367853</v>
          </cell>
          <cell r="G2568">
            <v>148.78249562931896</v>
          </cell>
        </row>
        <row r="2569">
          <cell r="D2569">
            <v>954.86352891859485</v>
          </cell>
          <cell r="G2569">
            <v>148.46115121353483</v>
          </cell>
        </row>
        <row r="2570">
          <cell r="D2570">
            <v>3703.8653727000228</v>
          </cell>
          <cell r="G2570">
            <v>148.37437395585354</v>
          </cell>
        </row>
        <row r="2571">
          <cell r="D2571">
            <v>1085.5290644548236</v>
          </cell>
          <cell r="G2571">
            <v>148.33332219938325</v>
          </cell>
        </row>
        <row r="2572">
          <cell r="D2572">
            <v>2005.2134107290492</v>
          </cell>
          <cell r="G2572">
            <v>148.12969466509745</v>
          </cell>
        </row>
        <row r="2573">
          <cell r="D2573">
            <v>376.91981404681371</v>
          </cell>
          <cell r="G2573">
            <v>147.93798468459863</v>
          </cell>
        </row>
        <row r="2574">
          <cell r="D2574">
            <v>6261.8945106977326</v>
          </cell>
          <cell r="G2574">
            <v>147.66878458028833</v>
          </cell>
        </row>
        <row r="2575">
          <cell r="D2575">
            <v>748.81403057300327</v>
          </cell>
          <cell r="G2575">
            <v>147.62236720244383</v>
          </cell>
        </row>
        <row r="2576">
          <cell r="D2576">
            <v>7870.0857172974711</v>
          </cell>
          <cell r="G2576">
            <v>147.54405690420217</v>
          </cell>
        </row>
        <row r="2577">
          <cell r="D2577">
            <v>261.33107107245752</v>
          </cell>
          <cell r="G2577">
            <v>147.49899821999037</v>
          </cell>
        </row>
        <row r="2578">
          <cell r="D2578">
            <v>884.50516362985627</v>
          </cell>
          <cell r="G2578">
            <v>147.45021256042071</v>
          </cell>
        </row>
        <row r="2579">
          <cell r="D2579">
            <v>1402.141708254147</v>
          </cell>
          <cell r="G2579">
            <v>147.34770760900395</v>
          </cell>
        </row>
        <row r="2580">
          <cell r="D2580">
            <v>1769.0103272597125</v>
          </cell>
          <cell r="G2580">
            <v>147.11702917826099</v>
          </cell>
        </row>
        <row r="2581">
          <cell r="D2581">
            <v>7653.9850239106308</v>
          </cell>
          <cell r="G2581">
            <v>146.76925804114603</v>
          </cell>
        </row>
        <row r="2582">
          <cell r="D2582">
            <v>1377.0137206510262</v>
          </cell>
          <cell r="G2582">
            <v>146.74076757547323</v>
          </cell>
        </row>
        <row r="2583">
          <cell r="D2583">
            <v>1668.4983768472289</v>
          </cell>
          <cell r="G2583">
            <v>146.53352645229648</v>
          </cell>
        </row>
        <row r="2584">
          <cell r="D2584">
            <v>5070.8278983098007</v>
          </cell>
          <cell r="G2584">
            <v>146.52924544781263</v>
          </cell>
        </row>
        <row r="2585">
          <cell r="D2585">
            <v>4553.19135368551</v>
          </cell>
          <cell r="G2585">
            <v>146.51979330671466</v>
          </cell>
        </row>
        <row r="2586">
          <cell r="D2586">
            <v>105.53754793310785</v>
          </cell>
          <cell r="G2586">
            <v>146.51704608759084</v>
          </cell>
        </row>
        <row r="2587">
          <cell r="D2587">
            <v>512.61094710366672</v>
          </cell>
          <cell r="G2587">
            <v>146.17174794284691</v>
          </cell>
        </row>
        <row r="2588">
          <cell r="D2588">
            <v>1080.5034669341994</v>
          </cell>
          <cell r="G2588">
            <v>146.03158254035313</v>
          </cell>
        </row>
        <row r="2589">
          <cell r="D2589">
            <v>130.66553553622876</v>
          </cell>
          <cell r="G2589">
            <v>145.99450550888497</v>
          </cell>
        </row>
        <row r="2590">
          <cell r="D2590">
            <v>1110.6570520579444</v>
          </cell>
          <cell r="G2590">
            <v>145.94146799843193</v>
          </cell>
        </row>
        <row r="2591">
          <cell r="D2591">
            <v>2362.0308346933662</v>
          </cell>
          <cell r="G2591">
            <v>145.63813954396431</v>
          </cell>
        </row>
        <row r="2592">
          <cell r="D2592">
            <v>1623.2679991616112</v>
          </cell>
          <cell r="G2592">
            <v>145.54129160861024</v>
          </cell>
        </row>
        <row r="2593">
          <cell r="D2593">
            <v>2030.34139833217</v>
          </cell>
          <cell r="G2593">
            <v>145.44540986754097</v>
          </cell>
        </row>
        <row r="2594">
          <cell r="D2594">
            <v>1517.7304512285034</v>
          </cell>
          <cell r="G2594">
            <v>144.51314853460028</v>
          </cell>
        </row>
        <row r="2595">
          <cell r="D2595">
            <v>2095.6741661002843</v>
          </cell>
          <cell r="G2595">
            <v>144.40738417608506</v>
          </cell>
        </row>
        <row r="2596">
          <cell r="D2596">
            <v>341.74063140244448</v>
          </cell>
          <cell r="G2596">
            <v>144.35574286213418</v>
          </cell>
        </row>
        <row r="2597">
          <cell r="D2597">
            <v>1050.3498818104542</v>
          </cell>
          <cell r="G2597">
            <v>144.31306443030081</v>
          </cell>
        </row>
        <row r="2598">
          <cell r="D2598">
            <v>236.2030834693366</v>
          </cell>
          <cell r="G2598">
            <v>144.27773942877113</v>
          </cell>
        </row>
        <row r="2599">
          <cell r="D2599">
            <v>2276.595676842755</v>
          </cell>
          <cell r="G2599">
            <v>144.1567089725161</v>
          </cell>
        </row>
        <row r="2600">
          <cell r="D2600">
            <v>1502.6536586666307</v>
          </cell>
          <cell r="G2600">
            <v>143.8766181344233</v>
          </cell>
        </row>
        <row r="2601">
          <cell r="D2601">
            <v>884.50516362985627</v>
          </cell>
          <cell r="G2601">
            <v>143.51312057922814</v>
          </cell>
        </row>
        <row r="2602">
          <cell r="D2602">
            <v>316.61264379932356</v>
          </cell>
          <cell r="G2602">
            <v>143.30105790398255</v>
          </cell>
        </row>
        <row r="2603">
          <cell r="D2603">
            <v>1467.4744760222616</v>
          </cell>
          <cell r="G2603">
            <v>143.06185337404855</v>
          </cell>
        </row>
        <row r="2604">
          <cell r="D2604">
            <v>5407.5429321916208</v>
          </cell>
          <cell r="G2604">
            <v>142.91131062676189</v>
          </cell>
        </row>
        <row r="2605">
          <cell r="D2605">
            <v>4311.9626726955494</v>
          </cell>
          <cell r="G2605">
            <v>142.88223091933261</v>
          </cell>
        </row>
        <row r="2606">
          <cell r="D2606">
            <v>1125.7338446198171</v>
          </cell>
          <cell r="G2606">
            <v>142.70091565068867</v>
          </cell>
        </row>
        <row r="2607">
          <cell r="D2607">
            <v>1316.7065504035361</v>
          </cell>
          <cell r="G2607">
            <v>142.51201634758397</v>
          </cell>
        </row>
        <row r="2608">
          <cell r="D2608">
            <v>1643.3703892441079</v>
          </cell>
          <cell r="G2608">
            <v>142.17814967604718</v>
          </cell>
        </row>
        <row r="2609">
          <cell r="D2609">
            <v>316.61264379932356</v>
          </cell>
          <cell r="G2609">
            <v>141.65940968521568</v>
          </cell>
        </row>
        <row r="2610">
          <cell r="D2610">
            <v>778.96761569674834</v>
          </cell>
          <cell r="G2610">
            <v>141.60700054697142</v>
          </cell>
        </row>
        <row r="2611">
          <cell r="D2611">
            <v>1703.677559491598</v>
          </cell>
          <cell r="G2611">
            <v>141.56377172688096</v>
          </cell>
        </row>
        <row r="2612">
          <cell r="D2612">
            <v>1894.650265275317</v>
          </cell>
          <cell r="G2612">
            <v>141.53615751427753</v>
          </cell>
        </row>
        <row r="2613">
          <cell r="D2613">
            <v>1020.1962966867092</v>
          </cell>
          <cell r="G2613">
            <v>141.52908023381798</v>
          </cell>
        </row>
        <row r="2614">
          <cell r="D2614">
            <v>678.45566528426468</v>
          </cell>
          <cell r="G2614">
            <v>141.16081723963796</v>
          </cell>
        </row>
        <row r="2615">
          <cell r="D2615">
            <v>211.07509586621569</v>
          </cell>
          <cell r="G2615">
            <v>141.12725521905995</v>
          </cell>
        </row>
        <row r="2616">
          <cell r="D2616">
            <v>2221.3141041158888</v>
          </cell>
          <cell r="G2616">
            <v>141.09324573099141</v>
          </cell>
        </row>
        <row r="2617">
          <cell r="D2617">
            <v>1507.6792561872549</v>
          </cell>
          <cell r="G2617">
            <v>140.67733808455085</v>
          </cell>
        </row>
        <row r="2618">
          <cell r="D2618">
            <v>1090.5546619754477</v>
          </cell>
          <cell r="G2618">
            <v>140.57231689382337</v>
          </cell>
        </row>
        <row r="2619">
          <cell r="D2619">
            <v>557.84132478928439</v>
          </cell>
          <cell r="G2619">
            <v>140.53268328639393</v>
          </cell>
        </row>
        <row r="2620">
          <cell r="D2620">
            <v>336.71503388182026</v>
          </cell>
          <cell r="G2620">
            <v>140.37411524470357</v>
          </cell>
        </row>
        <row r="2621">
          <cell r="D2621">
            <v>502.55975206241834</v>
          </cell>
          <cell r="G2621">
            <v>139.67582807879381</v>
          </cell>
        </row>
        <row r="2622">
          <cell r="D2622">
            <v>226.15188842808826</v>
          </cell>
          <cell r="G2622">
            <v>139.64052876374882</v>
          </cell>
        </row>
        <row r="2623">
          <cell r="D2623">
            <v>829.22359090299028</v>
          </cell>
          <cell r="G2623">
            <v>139.32522022451224</v>
          </cell>
        </row>
        <row r="2624">
          <cell r="D2624">
            <v>1613.2168041203629</v>
          </cell>
          <cell r="G2624">
            <v>139.0590827056636</v>
          </cell>
        </row>
        <row r="2625">
          <cell r="D2625">
            <v>572.91811735115687</v>
          </cell>
          <cell r="G2625">
            <v>139.00224028436031</v>
          </cell>
        </row>
        <row r="2626">
          <cell r="D2626">
            <v>206.0494983455915</v>
          </cell>
          <cell r="G2626">
            <v>138.57946233153851</v>
          </cell>
        </row>
        <row r="2627">
          <cell r="D2627">
            <v>1301.6297578416634</v>
          </cell>
          <cell r="G2627">
            <v>137.85367357047781</v>
          </cell>
        </row>
        <row r="2628">
          <cell r="D2628">
            <v>723.68604296988235</v>
          </cell>
          <cell r="G2628">
            <v>137.7334749188168</v>
          </cell>
        </row>
        <row r="2629">
          <cell r="D2629">
            <v>336.71503388182026</v>
          </cell>
          <cell r="G2629">
            <v>137.4268600231633</v>
          </cell>
        </row>
        <row r="2630">
          <cell r="D2630">
            <v>3477.7134842719347</v>
          </cell>
          <cell r="G2630">
            <v>137.37063798384716</v>
          </cell>
        </row>
        <row r="2631">
          <cell r="D2631">
            <v>1301.6297578416634</v>
          </cell>
          <cell r="G2631">
            <v>137.2592830951593</v>
          </cell>
        </row>
        <row r="2632">
          <cell r="D2632">
            <v>2281.6212743633791</v>
          </cell>
          <cell r="G2632">
            <v>137.2439951358221</v>
          </cell>
        </row>
        <row r="2633">
          <cell r="D2633">
            <v>2377.1076272552386</v>
          </cell>
          <cell r="G2633">
            <v>137.21392531270823</v>
          </cell>
        </row>
        <row r="2634">
          <cell r="D2634">
            <v>1271.4761727179184</v>
          </cell>
          <cell r="G2634">
            <v>137.20573351290065</v>
          </cell>
        </row>
        <row r="2635">
          <cell r="D2635">
            <v>1613.2168041203629</v>
          </cell>
          <cell r="G2635">
            <v>137.11366916397543</v>
          </cell>
        </row>
        <row r="2636">
          <cell r="D2636">
            <v>2140.9045437859022</v>
          </cell>
          <cell r="G2636">
            <v>137.04375201482472</v>
          </cell>
        </row>
        <row r="2637">
          <cell r="D2637">
            <v>1663.4727793266047</v>
          </cell>
          <cell r="G2637">
            <v>137.03255108572722</v>
          </cell>
        </row>
        <row r="2638">
          <cell r="D2638">
            <v>1281.5273677591667</v>
          </cell>
          <cell r="G2638">
            <v>137.00879999362581</v>
          </cell>
        </row>
        <row r="2639">
          <cell r="D2639">
            <v>2527.8755528739644</v>
          </cell>
          <cell r="G2639">
            <v>136.92209558046602</v>
          </cell>
        </row>
        <row r="2640">
          <cell r="D2640">
            <v>4075.7595892262125</v>
          </cell>
          <cell r="G2640">
            <v>136.91296220567594</v>
          </cell>
        </row>
        <row r="2641">
          <cell r="D2641">
            <v>5829.6931239240521</v>
          </cell>
          <cell r="G2641">
            <v>136.73340938129576</v>
          </cell>
        </row>
        <row r="2642">
          <cell r="D2642">
            <v>412.098996691183</v>
          </cell>
          <cell r="G2642">
            <v>136.64780529475655</v>
          </cell>
        </row>
        <row r="2643">
          <cell r="D2643">
            <v>904.60755371235302</v>
          </cell>
          <cell r="G2643">
            <v>136.63402510026026</v>
          </cell>
        </row>
        <row r="2644">
          <cell r="D2644">
            <v>4110.9387718705821</v>
          </cell>
          <cell r="G2644">
            <v>136.26987767096247</v>
          </cell>
        </row>
        <row r="2645">
          <cell r="D2645">
            <v>1326.7577454447844</v>
          </cell>
          <cell r="G2645">
            <v>136.23566865311375</v>
          </cell>
        </row>
        <row r="2646">
          <cell r="D2646">
            <v>990.04271156296409</v>
          </cell>
          <cell r="G2646">
            <v>135.7897807162737</v>
          </cell>
        </row>
        <row r="2647">
          <cell r="D2647">
            <v>1663.4727793266047</v>
          </cell>
          <cell r="G2647">
            <v>135.72316229644014</v>
          </cell>
        </row>
        <row r="2648">
          <cell r="D2648">
            <v>256.30547355183336</v>
          </cell>
          <cell r="G2648">
            <v>135.6391962831523</v>
          </cell>
        </row>
        <row r="2649">
          <cell r="D2649">
            <v>733.73723801113078</v>
          </cell>
          <cell r="G2649">
            <v>135.48918298898144</v>
          </cell>
        </row>
        <row r="2650">
          <cell r="D2650">
            <v>859.37717602673536</v>
          </cell>
          <cell r="G2650">
            <v>135.35371374678496</v>
          </cell>
        </row>
        <row r="2651">
          <cell r="D2651">
            <v>1452.3976834603889</v>
          </cell>
          <cell r="G2651">
            <v>135.3258626237633</v>
          </cell>
        </row>
        <row r="2652">
          <cell r="D2652">
            <v>2377.1076272552386</v>
          </cell>
          <cell r="G2652">
            <v>135.01994826448774</v>
          </cell>
        </row>
        <row r="2653">
          <cell r="D2653">
            <v>221.12629090746407</v>
          </cell>
          <cell r="G2653">
            <v>134.56770919751108</v>
          </cell>
        </row>
        <row r="2654">
          <cell r="D2654">
            <v>768.91642065550002</v>
          </cell>
          <cell r="G2654">
            <v>134.52943119641336</v>
          </cell>
        </row>
        <row r="2655">
          <cell r="D2655">
            <v>849.32598098548692</v>
          </cell>
          <cell r="G2655">
            <v>134.44619799038372</v>
          </cell>
        </row>
        <row r="2656">
          <cell r="D2656">
            <v>854.3515785061112</v>
          </cell>
          <cell r="G2656">
            <v>134.0587193164603</v>
          </cell>
        </row>
        <row r="2657">
          <cell r="D2657">
            <v>789.01881073799677</v>
          </cell>
          <cell r="G2657">
            <v>134.00261528767365</v>
          </cell>
        </row>
        <row r="2658">
          <cell r="D2658">
            <v>1573.0120239553694</v>
          </cell>
          <cell r="G2658">
            <v>133.95287253228551</v>
          </cell>
        </row>
        <row r="2659">
          <cell r="D2659">
            <v>874.45396858860784</v>
          </cell>
          <cell r="G2659">
            <v>133.83183728542085</v>
          </cell>
        </row>
        <row r="2660">
          <cell r="D2660">
            <v>8819.9236486954414</v>
          </cell>
          <cell r="G2660">
            <v>133.46343258996305</v>
          </cell>
        </row>
        <row r="2661">
          <cell r="D2661">
            <v>1005.1195041248367</v>
          </cell>
          <cell r="G2661">
            <v>133.43381632280816</v>
          </cell>
        </row>
        <row r="2662">
          <cell r="D2662">
            <v>3789.300530550634</v>
          </cell>
          <cell r="G2662">
            <v>133.28273538375907</v>
          </cell>
        </row>
        <row r="2663">
          <cell r="D2663">
            <v>1306.6553553622875</v>
          </cell>
          <cell r="G2663">
            <v>133.05818405328756</v>
          </cell>
        </row>
        <row r="2664">
          <cell r="D2664">
            <v>1769.0103272597125</v>
          </cell>
          <cell r="G2664">
            <v>132.62741655980997</v>
          </cell>
        </row>
        <row r="2665">
          <cell r="D2665">
            <v>1462.4488785016374</v>
          </cell>
          <cell r="G2665">
            <v>132.36607356829506</v>
          </cell>
        </row>
        <row r="2666">
          <cell r="D2666">
            <v>964.91472395984317</v>
          </cell>
          <cell r="G2666">
            <v>132.3261927947768</v>
          </cell>
        </row>
        <row r="2667">
          <cell r="D2667">
            <v>1904.7014603165653</v>
          </cell>
          <cell r="G2667">
            <v>132.23865265703938</v>
          </cell>
        </row>
        <row r="2668">
          <cell r="D2668">
            <v>819.17239586174185</v>
          </cell>
          <cell r="G2668">
            <v>131.9652768263949</v>
          </cell>
        </row>
        <row r="2669">
          <cell r="D2669">
            <v>90.460755371235294</v>
          </cell>
          <cell r="G2669">
            <v>131.85159487927783</v>
          </cell>
        </row>
        <row r="2670">
          <cell r="D2670">
            <v>1105.6314545373202</v>
          </cell>
          <cell r="G2670">
            <v>131.76264518236306</v>
          </cell>
        </row>
        <row r="2671">
          <cell r="D2671">
            <v>7568.5498660600197</v>
          </cell>
          <cell r="G2671">
            <v>131.56382820482261</v>
          </cell>
        </row>
        <row r="2672">
          <cell r="D2672">
            <v>5090.9302883922974</v>
          </cell>
          <cell r="G2672">
            <v>131.15088911688636</v>
          </cell>
        </row>
        <row r="2673">
          <cell r="D2673">
            <v>1613.2168041203629</v>
          </cell>
          <cell r="G2673">
            <v>131.080392165782</v>
          </cell>
        </row>
        <row r="2674">
          <cell r="D2674">
            <v>2955.0513421270198</v>
          </cell>
          <cell r="G2674">
            <v>130.94698316420985</v>
          </cell>
        </row>
        <row r="2675">
          <cell r="D2675">
            <v>241.22868098996079</v>
          </cell>
          <cell r="G2675">
            <v>130.94164329622643</v>
          </cell>
        </row>
        <row r="2676">
          <cell r="D2676">
            <v>1799.1639123834575</v>
          </cell>
          <cell r="G2676">
            <v>130.90276610532032</v>
          </cell>
        </row>
        <row r="2677">
          <cell r="D2677">
            <v>738.76283553175494</v>
          </cell>
          <cell r="G2677">
            <v>130.75935777560704</v>
          </cell>
        </row>
        <row r="2678">
          <cell r="D2678">
            <v>718.66044544925819</v>
          </cell>
          <cell r="G2678">
            <v>130.26704670021201</v>
          </cell>
        </row>
        <row r="2679">
          <cell r="D2679">
            <v>522.66214214491504</v>
          </cell>
          <cell r="G2679">
            <v>130.11939118511941</v>
          </cell>
        </row>
        <row r="2680">
          <cell r="D2680">
            <v>1492.6024636253824</v>
          </cell>
          <cell r="G2680">
            <v>130.10192700981713</v>
          </cell>
        </row>
        <row r="2681">
          <cell r="D2681">
            <v>442.25258181492813</v>
          </cell>
          <cell r="G2681">
            <v>130.02595795117537</v>
          </cell>
        </row>
        <row r="2682">
          <cell r="D2682">
            <v>2628.387503286448</v>
          </cell>
          <cell r="G2682">
            <v>130.01880730939584</v>
          </cell>
        </row>
        <row r="2683">
          <cell r="D2683">
            <v>4417.5002206286572</v>
          </cell>
          <cell r="G2683">
            <v>129.80091162221748</v>
          </cell>
        </row>
        <row r="2684">
          <cell r="D2684">
            <v>748.81403057300327</v>
          </cell>
          <cell r="G2684">
            <v>129.7766809771729</v>
          </cell>
        </row>
        <row r="2685">
          <cell r="D2685">
            <v>768.91642065550002</v>
          </cell>
          <cell r="G2685">
            <v>129.37239823949312</v>
          </cell>
        </row>
        <row r="2686">
          <cell r="D2686">
            <v>1135.7850396610654</v>
          </cell>
          <cell r="G2686">
            <v>129.36862426798569</v>
          </cell>
        </row>
        <row r="2687">
          <cell r="D2687">
            <v>643.27648263989545</v>
          </cell>
          <cell r="G2687">
            <v>129.23673471049725</v>
          </cell>
        </row>
        <row r="2688">
          <cell r="D2688">
            <v>633.22528759864713</v>
          </cell>
          <cell r="G2688">
            <v>128.85860895794048</v>
          </cell>
        </row>
        <row r="2689">
          <cell r="D2689">
            <v>527.6877396655392</v>
          </cell>
          <cell r="G2689">
            <v>128.83444299572005</v>
          </cell>
        </row>
        <row r="2690">
          <cell r="D2690">
            <v>1658.4471818059806</v>
          </cell>
          <cell r="G2690">
            <v>128.75796244726214</v>
          </cell>
        </row>
        <row r="2691">
          <cell r="D2691">
            <v>331.6894363611961</v>
          </cell>
          <cell r="G2691">
            <v>128.61591863412633</v>
          </cell>
        </row>
        <row r="2692">
          <cell r="D2692">
            <v>1145.8362347023137</v>
          </cell>
          <cell r="G2692">
            <v>128.54595639239162</v>
          </cell>
        </row>
        <row r="2693">
          <cell r="D2693">
            <v>1145.8362347023137</v>
          </cell>
          <cell r="G2693">
            <v>128.43856462637751</v>
          </cell>
        </row>
        <row r="2694">
          <cell r="D2694">
            <v>2070.5461784971635</v>
          </cell>
          <cell r="G2694">
            <v>128.40659718568352</v>
          </cell>
        </row>
        <row r="2695">
          <cell r="D2695">
            <v>733.73723801113078</v>
          </cell>
          <cell r="G2695">
            <v>128.21630118455462</v>
          </cell>
        </row>
        <row r="2696">
          <cell r="D2696">
            <v>1407.1673057747712</v>
          </cell>
          <cell r="G2696">
            <v>128.17079752820464</v>
          </cell>
        </row>
        <row r="2697">
          <cell r="D2697">
            <v>1231.2713925529249</v>
          </cell>
          <cell r="G2697">
            <v>128.13671588037249</v>
          </cell>
        </row>
        <row r="2698">
          <cell r="D2698">
            <v>512.61094710366672</v>
          </cell>
          <cell r="G2698">
            <v>128.09266684723761</v>
          </cell>
        </row>
        <row r="2699">
          <cell r="D2699">
            <v>256.30547355183336</v>
          </cell>
          <cell r="G2699">
            <v>128.01088272611929</v>
          </cell>
        </row>
        <row r="2700">
          <cell r="D2700">
            <v>1728.805547094719</v>
          </cell>
          <cell r="G2700">
            <v>127.93395331789949</v>
          </cell>
        </row>
        <row r="2701">
          <cell r="D2701">
            <v>2442.4403950233532</v>
          </cell>
          <cell r="G2701">
            <v>127.78691329689082</v>
          </cell>
        </row>
        <row r="2702">
          <cell r="D2702">
            <v>1356.9113305685294</v>
          </cell>
          <cell r="G2702">
            <v>127.68952578350587</v>
          </cell>
        </row>
        <row r="2703">
          <cell r="D2703">
            <v>3849.6077007981244</v>
          </cell>
          <cell r="G2703">
            <v>127.47621931457148</v>
          </cell>
        </row>
        <row r="2704">
          <cell r="D2704">
            <v>1593.114414037866</v>
          </cell>
          <cell r="G2704">
            <v>127.40915857320743</v>
          </cell>
        </row>
        <row r="2705">
          <cell r="D2705">
            <v>457.32937437680067</v>
          </cell>
          <cell r="G2705">
            <v>127.40352661742689</v>
          </cell>
        </row>
        <row r="2706">
          <cell r="D2706">
            <v>1165.9386247848106</v>
          </cell>
          <cell r="G2706">
            <v>127.23178017928953</v>
          </cell>
        </row>
        <row r="2707">
          <cell r="D2707">
            <v>1537.832841311</v>
          </cell>
          <cell r="G2707">
            <v>126.77748319827232</v>
          </cell>
        </row>
        <row r="2708">
          <cell r="D2708">
            <v>417.12459421180722</v>
          </cell>
          <cell r="G2708">
            <v>126.48263601076678</v>
          </cell>
        </row>
        <row r="2709">
          <cell r="D2709">
            <v>2462.5427851058498</v>
          </cell>
          <cell r="G2709">
            <v>126.42808003189083</v>
          </cell>
        </row>
        <row r="2710">
          <cell r="D2710">
            <v>216.10069338683988</v>
          </cell>
          <cell r="G2710">
            <v>126.22955949924525</v>
          </cell>
        </row>
        <row r="2711">
          <cell r="D2711">
            <v>2321.8260545283724</v>
          </cell>
          <cell r="G2711">
            <v>125.63306557886462</v>
          </cell>
        </row>
        <row r="2712">
          <cell r="D2712">
            <v>2482.6451751883465</v>
          </cell>
          <cell r="G2712">
            <v>125.54747924909947</v>
          </cell>
        </row>
        <row r="2713">
          <cell r="D2713">
            <v>1638.3447917234837</v>
          </cell>
          <cell r="G2713">
            <v>125.398455346464</v>
          </cell>
        </row>
        <row r="2714">
          <cell r="D2714">
            <v>1929.8294479196863</v>
          </cell>
          <cell r="G2714">
            <v>125.30485620953769</v>
          </cell>
        </row>
        <row r="2715">
          <cell r="D2715">
            <v>1653.4215842853562</v>
          </cell>
          <cell r="G2715">
            <v>125.22085764131667</v>
          </cell>
        </row>
        <row r="2716">
          <cell r="D2716">
            <v>4412.4746231080326</v>
          </cell>
          <cell r="G2716">
            <v>125.11439783592192</v>
          </cell>
        </row>
        <row r="2717">
          <cell r="D2717">
            <v>683.48126280488896</v>
          </cell>
          <cell r="G2717">
            <v>124.60324035326843</v>
          </cell>
        </row>
        <row r="2718">
          <cell r="D2718">
            <v>1060.4010768517026</v>
          </cell>
          <cell r="G2718">
            <v>124.60039314204566</v>
          </cell>
        </row>
        <row r="2719">
          <cell r="D2719">
            <v>1201.1178074291797</v>
          </cell>
          <cell r="G2719">
            <v>124.51228929613659</v>
          </cell>
        </row>
        <row r="2720">
          <cell r="D2720">
            <v>2814.3346115495424</v>
          </cell>
          <cell r="G2720">
            <v>124.45413745130939</v>
          </cell>
        </row>
        <row r="2721">
          <cell r="D2721">
            <v>412.098996691183</v>
          </cell>
          <cell r="G2721">
            <v>124.28325158009629</v>
          </cell>
        </row>
        <row r="2722">
          <cell r="D2722">
            <v>1512.7048537078792</v>
          </cell>
          <cell r="G2722">
            <v>124.10819984380352</v>
          </cell>
        </row>
        <row r="2723">
          <cell r="D2723">
            <v>40.204780164993466</v>
          </cell>
          <cell r="G2723">
            <v>124.01794634536684</v>
          </cell>
        </row>
        <row r="2724">
          <cell r="D2724">
            <v>211.07509586621569</v>
          </cell>
          <cell r="G2724">
            <v>123.75077967953268</v>
          </cell>
        </row>
        <row r="2725">
          <cell r="D2725">
            <v>1371.9881231304021</v>
          </cell>
          <cell r="G2725">
            <v>123.66046358958666</v>
          </cell>
        </row>
        <row r="2726">
          <cell r="D2726">
            <v>1980.0854231259282</v>
          </cell>
          <cell r="G2726">
            <v>123.65248029531777</v>
          </cell>
        </row>
        <row r="2727">
          <cell r="D2727">
            <v>477.43176445929743</v>
          </cell>
          <cell r="G2727">
            <v>123.64166161882328</v>
          </cell>
        </row>
        <row r="2728">
          <cell r="D2728">
            <v>412.098996691183</v>
          </cell>
          <cell r="G2728">
            <v>123.45358123345143</v>
          </cell>
        </row>
        <row r="2729">
          <cell r="D2729">
            <v>497.53415454179412</v>
          </cell>
          <cell r="G2729">
            <v>123.31366667197916</v>
          </cell>
        </row>
        <row r="2730">
          <cell r="D2730">
            <v>1045.3242842898301</v>
          </cell>
          <cell r="G2730">
            <v>123.23583970917504</v>
          </cell>
        </row>
        <row r="2731">
          <cell r="D2731">
            <v>1211.169002470428</v>
          </cell>
          <cell r="G2731">
            <v>123.20567627385422</v>
          </cell>
        </row>
        <row r="2732">
          <cell r="D2732">
            <v>814.14679834111769</v>
          </cell>
          <cell r="G2732">
            <v>123.15134325996642</v>
          </cell>
        </row>
        <row r="2733">
          <cell r="D2733">
            <v>326.66383884057188</v>
          </cell>
          <cell r="G2733">
            <v>123.10232471305943</v>
          </cell>
        </row>
        <row r="2734">
          <cell r="D2734">
            <v>1703.677559491598</v>
          </cell>
          <cell r="G2734">
            <v>123.07934661096326</v>
          </cell>
        </row>
        <row r="2735">
          <cell r="D2735">
            <v>1226.2457950323007</v>
          </cell>
          <cell r="G2735">
            <v>122.75214927544481</v>
          </cell>
        </row>
        <row r="2736">
          <cell r="D2736">
            <v>663.3788727223922</v>
          </cell>
          <cell r="G2736">
            <v>122.43836500239168</v>
          </cell>
        </row>
        <row r="2737">
          <cell r="D2737">
            <v>1864.496680151572</v>
          </cell>
          <cell r="G2737">
            <v>122.32296082699567</v>
          </cell>
        </row>
        <row r="2738">
          <cell r="D2738">
            <v>954.86352891859485</v>
          </cell>
          <cell r="G2738">
            <v>122.30769016794612</v>
          </cell>
        </row>
        <row r="2739">
          <cell r="D2739">
            <v>1351.8857330479052</v>
          </cell>
          <cell r="G2739">
            <v>122.28547702591025</v>
          </cell>
        </row>
        <row r="2740">
          <cell r="D2740">
            <v>1336.8089404860327</v>
          </cell>
          <cell r="G2740">
            <v>122.14287937904466</v>
          </cell>
        </row>
        <row r="2741">
          <cell r="D2741">
            <v>492.50855702116996</v>
          </cell>
          <cell r="G2741">
            <v>122.12697777046129</v>
          </cell>
        </row>
        <row r="2742">
          <cell r="D2742">
            <v>1115.6826495785688</v>
          </cell>
          <cell r="G2742">
            <v>122.04318656094237</v>
          </cell>
        </row>
        <row r="2743">
          <cell r="D2743">
            <v>356.81742396431702</v>
          </cell>
          <cell r="G2743">
            <v>122.00886232075183</v>
          </cell>
        </row>
        <row r="2744">
          <cell r="D2744">
            <v>492.50855702116996</v>
          </cell>
          <cell r="G2744">
            <v>121.82957531346592</v>
          </cell>
        </row>
        <row r="2745">
          <cell r="D2745">
            <v>447.2781793355523</v>
          </cell>
          <cell r="G2745">
            <v>121.6302260610402</v>
          </cell>
        </row>
        <row r="2746">
          <cell r="D2746">
            <v>2447.4659925439773</v>
          </cell>
          <cell r="G2746">
            <v>121.60833467995057</v>
          </cell>
        </row>
        <row r="2747">
          <cell r="D2747">
            <v>2311.7748594871241</v>
          </cell>
          <cell r="G2747">
            <v>121.51501912481065</v>
          </cell>
        </row>
        <row r="2748">
          <cell r="D2748">
            <v>1170.9642223054348</v>
          </cell>
          <cell r="G2748">
            <v>121.40412613070141</v>
          </cell>
        </row>
        <row r="2749">
          <cell r="D2749">
            <v>1552.9096338728725</v>
          </cell>
          <cell r="G2749">
            <v>120.83920705236574</v>
          </cell>
        </row>
        <row r="2750">
          <cell r="D2750">
            <v>381.94541156743793</v>
          </cell>
          <cell r="G2750">
            <v>120.75177939424611</v>
          </cell>
        </row>
        <row r="2751">
          <cell r="D2751">
            <v>160.81912065997386</v>
          </cell>
          <cell r="G2751">
            <v>120.70394635021559</v>
          </cell>
        </row>
        <row r="2752">
          <cell r="D2752">
            <v>1025.2218942073334</v>
          </cell>
          <cell r="G2752">
            <v>120.2730535292217</v>
          </cell>
        </row>
        <row r="2753">
          <cell r="D2753">
            <v>924.70994379484966</v>
          </cell>
          <cell r="G2753">
            <v>120.13996524477348</v>
          </cell>
        </row>
        <row r="2754">
          <cell r="D2754">
            <v>969.94032148046733</v>
          </cell>
          <cell r="G2754">
            <v>120.07277149559451</v>
          </cell>
        </row>
        <row r="2755">
          <cell r="D2755">
            <v>658.35327520176804</v>
          </cell>
          <cell r="G2755">
            <v>119.96446567854473</v>
          </cell>
        </row>
        <row r="2756">
          <cell r="D2756">
            <v>688.50686032551312</v>
          </cell>
          <cell r="G2756">
            <v>119.96211121528856</v>
          </cell>
        </row>
        <row r="2757">
          <cell r="D2757">
            <v>316.61264379932356</v>
          </cell>
          <cell r="G2757">
            <v>119.72283668151347</v>
          </cell>
        </row>
        <row r="2758">
          <cell r="D2758">
            <v>794.04440825862093</v>
          </cell>
          <cell r="G2758">
            <v>119.61869749076345</v>
          </cell>
        </row>
        <row r="2759">
          <cell r="D2759">
            <v>306.56144875807519</v>
          </cell>
          <cell r="G2759">
            <v>119.39703196879719</v>
          </cell>
        </row>
        <row r="2760">
          <cell r="D2760">
            <v>1251.3737826354215</v>
          </cell>
          <cell r="G2760">
            <v>119.14385950512494</v>
          </cell>
        </row>
        <row r="2761">
          <cell r="D2761">
            <v>2211.2629090746404</v>
          </cell>
          <cell r="G2761">
            <v>119.12445337933369</v>
          </cell>
        </row>
        <row r="2762">
          <cell r="D2762">
            <v>1769.0103272597125</v>
          </cell>
          <cell r="G2762">
            <v>118.91078807220337</v>
          </cell>
        </row>
        <row r="2763">
          <cell r="D2763">
            <v>2678.6434784926896</v>
          </cell>
          <cell r="G2763">
            <v>118.60745562789239</v>
          </cell>
        </row>
        <row r="2764">
          <cell r="D2764">
            <v>2196.186116512768</v>
          </cell>
          <cell r="G2764">
            <v>118.57164584855262</v>
          </cell>
        </row>
        <row r="2765">
          <cell r="D2765">
            <v>1552.9096338728725</v>
          </cell>
          <cell r="G2765">
            <v>118.50493802037464</v>
          </cell>
        </row>
        <row r="2766">
          <cell r="D2766">
            <v>321.63824131994772</v>
          </cell>
          <cell r="G2766">
            <v>118.34281628377914</v>
          </cell>
        </row>
        <row r="2767">
          <cell r="D2767">
            <v>2527.8755528739644</v>
          </cell>
          <cell r="G2767">
            <v>118.18921227139137</v>
          </cell>
        </row>
        <row r="2768">
          <cell r="D2768">
            <v>748.81403057300327</v>
          </cell>
          <cell r="G2768">
            <v>118.10655603242277</v>
          </cell>
        </row>
        <row r="2769">
          <cell r="D2769">
            <v>2869.6161842764086</v>
          </cell>
          <cell r="G2769">
            <v>117.70234229707943</v>
          </cell>
        </row>
        <row r="2770">
          <cell r="D2770">
            <v>1758.9591322184642</v>
          </cell>
          <cell r="G2770">
            <v>117.67739430158797</v>
          </cell>
        </row>
        <row r="2771">
          <cell r="D2771">
            <v>763.89082313487586</v>
          </cell>
          <cell r="G2771">
            <v>117.58401794072471</v>
          </cell>
        </row>
        <row r="2772">
          <cell r="D2772">
            <v>366.86861900556539</v>
          </cell>
          <cell r="G2772">
            <v>117.42468759234812</v>
          </cell>
        </row>
        <row r="2773">
          <cell r="D2773">
            <v>934.7611388360981</v>
          </cell>
          <cell r="G2773">
            <v>117.335467987071</v>
          </cell>
        </row>
        <row r="2774">
          <cell r="D2774">
            <v>814.14679834111769</v>
          </cell>
          <cell r="G2774">
            <v>117.03144596634556</v>
          </cell>
        </row>
        <row r="2775">
          <cell r="D2775">
            <v>2115.776556182781</v>
          </cell>
          <cell r="G2775">
            <v>116.70817884677221</v>
          </cell>
        </row>
        <row r="2776">
          <cell r="D2776">
            <v>1040.2986867692059</v>
          </cell>
          <cell r="G2776">
            <v>116.66745996101547</v>
          </cell>
        </row>
        <row r="2777">
          <cell r="D2777">
            <v>834.24918842361444</v>
          </cell>
          <cell r="G2777">
            <v>116.61655107060602</v>
          </cell>
        </row>
        <row r="2778">
          <cell r="D2778">
            <v>1361.9369280891538</v>
          </cell>
          <cell r="G2778">
            <v>116.17065640745571</v>
          </cell>
        </row>
        <row r="2779">
          <cell r="D2779">
            <v>366.86861900556539</v>
          </cell>
          <cell r="G2779">
            <v>115.50167200290349</v>
          </cell>
        </row>
        <row r="2780">
          <cell r="D2780">
            <v>2759.0530388226766</v>
          </cell>
          <cell r="G2780">
            <v>115.41378835446072</v>
          </cell>
        </row>
        <row r="2781">
          <cell r="D2781">
            <v>593.02050743365362</v>
          </cell>
          <cell r="G2781">
            <v>115.32002228418865</v>
          </cell>
        </row>
        <row r="2782">
          <cell r="D2782">
            <v>1492.6024636253824</v>
          </cell>
          <cell r="G2782">
            <v>115.22126135788741</v>
          </cell>
        </row>
        <row r="2783">
          <cell r="D2783">
            <v>5457.7989073978633</v>
          </cell>
          <cell r="G2783">
            <v>115.18478304912277</v>
          </cell>
        </row>
        <row r="2784">
          <cell r="D2784">
            <v>6427.7392288783303</v>
          </cell>
          <cell r="G2784">
            <v>115.08534838550473</v>
          </cell>
        </row>
        <row r="2785">
          <cell r="D2785">
            <v>1065.4266743723269</v>
          </cell>
          <cell r="G2785">
            <v>115.08121208580073</v>
          </cell>
        </row>
        <row r="2786">
          <cell r="D2786">
            <v>1346.860135527281</v>
          </cell>
          <cell r="G2786">
            <v>114.72986571473135</v>
          </cell>
        </row>
        <row r="2787">
          <cell r="D2787">
            <v>3648.5837999731571</v>
          </cell>
          <cell r="G2787">
            <v>114.50175850664961</v>
          </cell>
        </row>
        <row r="2788">
          <cell r="D2788">
            <v>1789.1127173422092</v>
          </cell>
          <cell r="G2788">
            <v>114.40813835938002</v>
          </cell>
        </row>
        <row r="2789">
          <cell r="D2789">
            <v>1542.8584388316242</v>
          </cell>
          <cell r="G2789">
            <v>114.26616092125958</v>
          </cell>
        </row>
        <row r="2790">
          <cell r="D2790">
            <v>3527.9694594781768</v>
          </cell>
          <cell r="G2790">
            <v>114.21094687397361</v>
          </cell>
        </row>
        <row r="2791">
          <cell r="D2791">
            <v>1221.2201975116766</v>
          </cell>
          <cell r="G2791">
            <v>113.98425384615445</v>
          </cell>
        </row>
        <row r="2792">
          <cell r="D2792">
            <v>542.76453222741179</v>
          </cell>
          <cell r="G2792">
            <v>113.98078022544061</v>
          </cell>
        </row>
        <row r="2793">
          <cell r="D2793">
            <v>2583.1571256008301</v>
          </cell>
          <cell r="G2793">
            <v>113.95648302603853</v>
          </cell>
        </row>
        <row r="2794">
          <cell r="D2794">
            <v>1447.3720859397647</v>
          </cell>
          <cell r="G2794">
            <v>113.89089616679252</v>
          </cell>
        </row>
        <row r="2795">
          <cell r="D2795">
            <v>2417.3124074202319</v>
          </cell>
          <cell r="G2795">
            <v>113.63826141841037</v>
          </cell>
        </row>
        <row r="2796">
          <cell r="D2796">
            <v>457.32937437680067</v>
          </cell>
          <cell r="G2796">
            <v>113.56211979714249</v>
          </cell>
        </row>
        <row r="2797">
          <cell r="D2797">
            <v>366.86861900556539</v>
          </cell>
          <cell r="G2797">
            <v>113.54119875881132</v>
          </cell>
        </row>
        <row r="2798">
          <cell r="D2798">
            <v>990.04271156296409</v>
          </cell>
          <cell r="G2798">
            <v>113.41419152124725</v>
          </cell>
        </row>
        <row r="2799">
          <cell r="D2799">
            <v>2020.2902032909217</v>
          </cell>
          <cell r="G2799">
            <v>112.93118359813019</v>
          </cell>
        </row>
        <row r="2800">
          <cell r="D2800">
            <v>783.99321321737261</v>
          </cell>
          <cell r="G2800">
            <v>112.78556776941926</v>
          </cell>
        </row>
        <row r="2801">
          <cell r="D2801">
            <v>1507.6792561872549</v>
          </cell>
          <cell r="G2801">
            <v>112.78077591463229</v>
          </cell>
        </row>
        <row r="2802">
          <cell r="D2802">
            <v>1160.9130272641862</v>
          </cell>
          <cell r="G2802">
            <v>112.60745943547077</v>
          </cell>
        </row>
        <row r="2803">
          <cell r="D2803">
            <v>5643.7460156609577</v>
          </cell>
          <cell r="G2803">
            <v>112.59758857771718</v>
          </cell>
        </row>
        <row r="2804">
          <cell r="D2804">
            <v>648.30208016051961</v>
          </cell>
          <cell r="G2804">
            <v>112.59661530107439</v>
          </cell>
        </row>
        <row r="2805">
          <cell r="D2805">
            <v>718.66044544925819</v>
          </cell>
          <cell r="G2805">
            <v>112.52909294136815</v>
          </cell>
        </row>
        <row r="2806">
          <cell r="D2806">
            <v>4538.114561123637</v>
          </cell>
          <cell r="G2806">
            <v>112.45812593911201</v>
          </cell>
        </row>
        <row r="2807">
          <cell r="D2807">
            <v>1583.0632189966177</v>
          </cell>
          <cell r="G2807">
            <v>112.37916546901995</v>
          </cell>
        </row>
        <row r="2808">
          <cell r="D2808">
            <v>1954.9574355228074</v>
          </cell>
          <cell r="G2808">
            <v>111.91597380997123</v>
          </cell>
        </row>
        <row r="2809">
          <cell r="D2809">
            <v>628.19969007802285</v>
          </cell>
          <cell r="G2809">
            <v>111.90562659929067</v>
          </cell>
        </row>
        <row r="2810">
          <cell r="D2810">
            <v>1693.6263644503497</v>
          </cell>
          <cell r="G2810">
            <v>111.89189828106568</v>
          </cell>
        </row>
        <row r="2811">
          <cell r="D2811">
            <v>628.19969007802285</v>
          </cell>
          <cell r="G2811">
            <v>111.57779067407934</v>
          </cell>
        </row>
        <row r="2812">
          <cell r="D2812">
            <v>432.20138677367976</v>
          </cell>
          <cell r="G2812">
            <v>111.51654256691695</v>
          </cell>
        </row>
        <row r="2813">
          <cell r="D2813">
            <v>3326.9455586532094</v>
          </cell>
          <cell r="G2813">
            <v>111.4619835590895</v>
          </cell>
        </row>
        <row r="2814">
          <cell r="D2814">
            <v>663.3788727223922</v>
          </cell>
          <cell r="G2814">
            <v>111.4106573264114</v>
          </cell>
        </row>
        <row r="2815">
          <cell r="D2815">
            <v>1834.3430950278268</v>
          </cell>
          <cell r="G2815">
            <v>111.33268619218175</v>
          </cell>
        </row>
        <row r="2816">
          <cell r="D2816">
            <v>125.63993801560459</v>
          </cell>
          <cell r="G2816">
            <v>111.19716476486261</v>
          </cell>
        </row>
        <row r="2817">
          <cell r="D2817">
            <v>1387.0649156922746</v>
          </cell>
          <cell r="G2817">
            <v>111.13485110348034</v>
          </cell>
        </row>
        <row r="2818">
          <cell r="D2818">
            <v>1829.3174975072027</v>
          </cell>
          <cell r="G2818">
            <v>110.99472219468893</v>
          </cell>
        </row>
        <row r="2819">
          <cell r="D2819">
            <v>125.63993801560459</v>
          </cell>
          <cell r="G2819">
            <v>110.88806511720988</v>
          </cell>
        </row>
        <row r="2820">
          <cell r="D2820">
            <v>859.37717602673536</v>
          </cell>
          <cell r="G2820">
            <v>110.49729739792954</v>
          </cell>
        </row>
        <row r="2821">
          <cell r="D2821">
            <v>748.81403057300327</v>
          </cell>
          <cell r="G2821">
            <v>110.35237101455223</v>
          </cell>
        </row>
        <row r="2822">
          <cell r="D2822">
            <v>1703.677559491598</v>
          </cell>
          <cell r="G2822">
            <v>110.25394582020849</v>
          </cell>
        </row>
        <row r="2823">
          <cell r="D2823">
            <v>1080.5034669341994</v>
          </cell>
          <cell r="G2823">
            <v>110.14192982136569</v>
          </cell>
        </row>
        <row r="2824">
          <cell r="D2824">
            <v>1211.169002470428</v>
          </cell>
          <cell r="G2824">
            <v>110.12310070053078</v>
          </cell>
        </row>
        <row r="2825">
          <cell r="D2825">
            <v>3789.300530550634</v>
          </cell>
          <cell r="G2825">
            <v>110.02051116901454</v>
          </cell>
        </row>
        <row r="2826">
          <cell r="D2826">
            <v>2286.6468718840033</v>
          </cell>
          <cell r="G2826">
            <v>109.92886897440393</v>
          </cell>
        </row>
        <row r="2827">
          <cell r="D2827">
            <v>3718.9421652618958</v>
          </cell>
          <cell r="G2827">
            <v>109.79018808468825</v>
          </cell>
        </row>
        <row r="2828">
          <cell r="D2828">
            <v>1542.8584388316242</v>
          </cell>
          <cell r="G2828">
            <v>109.77488349048269</v>
          </cell>
        </row>
        <row r="2829">
          <cell r="D2829">
            <v>2442.4403950233532</v>
          </cell>
          <cell r="G2829">
            <v>109.69133348506664</v>
          </cell>
        </row>
        <row r="2830">
          <cell r="D2830">
            <v>2040.3925933734183</v>
          </cell>
          <cell r="G2830">
            <v>109.66855253816773</v>
          </cell>
        </row>
        <row r="2831">
          <cell r="D2831">
            <v>678.45566528426468</v>
          </cell>
          <cell r="G2831">
            <v>109.58559748711026</v>
          </cell>
        </row>
        <row r="2832">
          <cell r="D2832">
            <v>2412.2868098996078</v>
          </cell>
          <cell r="G2832">
            <v>109.56056681754849</v>
          </cell>
        </row>
        <row r="2833">
          <cell r="D2833">
            <v>1728.805547094719</v>
          </cell>
          <cell r="G2833">
            <v>109.32524818239938</v>
          </cell>
        </row>
        <row r="2834">
          <cell r="D2834">
            <v>457.32937437680067</v>
          </cell>
          <cell r="G2834">
            <v>109.19026252231417</v>
          </cell>
        </row>
        <row r="2835">
          <cell r="D2835">
            <v>2155.9813363477747</v>
          </cell>
          <cell r="G2835">
            <v>109.12057587997587</v>
          </cell>
        </row>
        <row r="2836">
          <cell r="D2836">
            <v>1728.805547094719</v>
          </cell>
          <cell r="G2836">
            <v>109.03808203338205</v>
          </cell>
        </row>
        <row r="2837">
          <cell r="D2837">
            <v>1201.1178074291797</v>
          </cell>
          <cell r="G2837">
            <v>108.76061855234619</v>
          </cell>
        </row>
        <row r="2838">
          <cell r="D2838">
            <v>160.81912065997386</v>
          </cell>
          <cell r="G2838">
            <v>108.66889660024174</v>
          </cell>
        </row>
        <row r="2839">
          <cell r="D2839">
            <v>854.3515785061112</v>
          </cell>
          <cell r="G2839">
            <v>108.56645942861269</v>
          </cell>
        </row>
        <row r="2840">
          <cell r="D2840">
            <v>990.04271156296409</v>
          </cell>
          <cell r="G2840">
            <v>108.55198602034324</v>
          </cell>
        </row>
        <row r="2841">
          <cell r="D2841">
            <v>100.51195041248366</v>
          </cell>
          <cell r="G2841">
            <v>108.4252612373495</v>
          </cell>
        </row>
        <row r="2842">
          <cell r="D2842">
            <v>1452.3976834603889</v>
          </cell>
          <cell r="G2842">
            <v>108.29672569338216</v>
          </cell>
        </row>
        <row r="2843">
          <cell r="D2843">
            <v>1909.7270578371897</v>
          </cell>
          <cell r="G2843">
            <v>108.22282480700572</v>
          </cell>
        </row>
        <row r="2844">
          <cell r="D2844">
            <v>623.17409255739869</v>
          </cell>
          <cell r="G2844">
            <v>108.08300291960383</v>
          </cell>
        </row>
        <row r="2845">
          <cell r="D2845">
            <v>698.55805536676144</v>
          </cell>
          <cell r="G2845">
            <v>107.97316098165977</v>
          </cell>
        </row>
        <row r="2846">
          <cell r="D2846">
            <v>693.53245784613728</v>
          </cell>
          <cell r="G2846">
            <v>107.92360569698246</v>
          </cell>
        </row>
        <row r="2847">
          <cell r="D2847">
            <v>1216.1945999910524</v>
          </cell>
          <cell r="G2847">
            <v>107.81733867857078</v>
          </cell>
        </row>
        <row r="2848">
          <cell r="D2848">
            <v>1703.677559491598</v>
          </cell>
          <cell r="G2848">
            <v>107.75276615600851</v>
          </cell>
        </row>
        <row r="2849">
          <cell r="D2849">
            <v>1196.0922099085556</v>
          </cell>
          <cell r="G2849">
            <v>107.41202177610489</v>
          </cell>
        </row>
        <row r="2850">
          <cell r="D2850">
            <v>1522.7560487491276</v>
          </cell>
          <cell r="G2850">
            <v>107.32946831218189</v>
          </cell>
        </row>
        <row r="2851">
          <cell r="D2851">
            <v>201.02390082496731</v>
          </cell>
          <cell r="G2851">
            <v>107.302093324629</v>
          </cell>
        </row>
        <row r="2852">
          <cell r="D2852">
            <v>542.76453222741179</v>
          </cell>
          <cell r="G2852">
            <v>107.2116762360023</v>
          </cell>
        </row>
        <row r="2853">
          <cell r="D2853">
            <v>1336.8089404860327</v>
          </cell>
          <cell r="G2853">
            <v>107.19485938795165</v>
          </cell>
        </row>
        <row r="2854">
          <cell r="D2854">
            <v>733.73723801113078</v>
          </cell>
          <cell r="G2854">
            <v>107.12694895069791</v>
          </cell>
        </row>
        <row r="2855">
          <cell r="D2855">
            <v>1779.0615223009609</v>
          </cell>
          <cell r="G2855">
            <v>106.96052572877976</v>
          </cell>
        </row>
        <row r="2856">
          <cell r="D2856">
            <v>1392.0905132128987</v>
          </cell>
          <cell r="G2856">
            <v>106.79957821161148</v>
          </cell>
        </row>
        <row r="2857">
          <cell r="D2857">
            <v>6583.5327520176797</v>
          </cell>
          <cell r="G2857">
            <v>106.59713954224098</v>
          </cell>
        </row>
        <row r="2858">
          <cell r="D2858">
            <v>3005.3073173332614</v>
          </cell>
          <cell r="G2858">
            <v>106.59115179195697</v>
          </cell>
        </row>
        <row r="2859">
          <cell r="D2859">
            <v>1055.3754793310784</v>
          </cell>
          <cell r="G2859">
            <v>106.46312796586265</v>
          </cell>
        </row>
        <row r="2860">
          <cell r="D2860">
            <v>1130.7594421404413</v>
          </cell>
          <cell r="G2860">
            <v>106.1586800473183</v>
          </cell>
        </row>
        <row r="2861">
          <cell r="D2861">
            <v>3437.5087041069414</v>
          </cell>
          <cell r="G2861">
            <v>106.02655966040388</v>
          </cell>
        </row>
        <row r="2862">
          <cell r="D2862">
            <v>1492.6024636253824</v>
          </cell>
          <cell r="G2862">
            <v>105.83598262388371</v>
          </cell>
        </row>
        <row r="2863">
          <cell r="D2863">
            <v>1959.9830330434315</v>
          </cell>
          <cell r="G2863">
            <v>105.76102005973192</v>
          </cell>
        </row>
        <row r="2864">
          <cell r="D2864">
            <v>708.60925040800987</v>
          </cell>
          <cell r="G2864">
            <v>105.54045073549341</v>
          </cell>
        </row>
        <row r="2865">
          <cell r="D2865">
            <v>693.53245784613728</v>
          </cell>
          <cell r="G2865">
            <v>105.05633648867203</v>
          </cell>
        </row>
        <row r="2866">
          <cell r="D2866">
            <v>1829.3174975072027</v>
          </cell>
          <cell r="G2866">
            <v>104.85851291481774</v>
          </cell>
        </row>
        <row r="2867">
          <cell r="D2867">
            <v>2030.34139833217</v>
          </cell>
          <cell r="G2867">
            <v>104.62273621252633</v>
          </cell>
        </row>
        <row r="2868">
          <cell r="D2868">
            <v>3532.9950569988009</v>
          </cell>
          <cell r="G2868">
            <v>104.55306709360042</v>
          </cell>
        </row>
        <row r="2869">
          <cell r="D2869">
            <v>1899.6758627959412</v>
          </cell>
          <cell r="G2869">
            <v>104.37411949914112</v>
          </cell>
        </row>
        <row r="2870">
          <cell r="D2870">
            <v>854.3515785061112</v>
          </cell>
          <cell r="G2870">
            <v>104.23436703086196</v>
          </cell>
        </row>
        <row r="2871">
          <cell r="D2871">
            <v>1150.8618322229379</v>
          </cell>
          <cell r="G2871">
            <v>104.22713837974196</v>
          </cell>
        </row>
        <row r="2872">
          <cell r="D2872">
            <v>2738.95064874018</v>
          </cell>
          <cell r="G2872">
            <v>104.11189897017573</v>
          </cell>
        </row>
        <row r="2873">
          <cell r="D2873">
            <v>1175.9898198260589</v>
          </cell>
          <cell r="G2873">
            <v>104.05580699252063</v>
          </cell>
        </row>
        <row r="2874">
          <cell r="D2874">
            <v>3879.7612859218693</v>
          </cell>
          <cell r="G2874">
            <v>104.03020430196001</v>
          </cell>
        </row>
        <row r="2875">
          <cell r="D2875">
            <v>2502.7475652708431</v>
          </cell>
          <cell r="G2875">
            <v>104.02868427169854</v>
          </cell>
        </row>
        <row r="2876">
          <cell r="D2876">
            <v>593.02050743365362</v>
          </cell>
          <cell r="G2876">
            <v>103.87950103967127</v>
          </cell>
        </row>
        <row r="2877">
          <cell r="D2877">
            <v>804.09560329986925</v>
          </cell>
          <cell r="G2877">
            <v>103.536268213092</v>
          </cell>
        </row>
        <row r="2878">
          <cell r="D2878">
            <v>673.43006776364052</v>
          </cell>
          <cell r="G2878">
            <v>103.5126475883412</v>
          </cell>
        </row>
        <row r="2879">
          <cell r="D2879">
            <v>2784.1810264257974</v>
          </cell>
          <cell r="G2879">
            <v>103.41208907597616</v>
          </cell>
        </row>
        <row r="2880">
          <cell r="D2880">
            <v>2568.0803330389576</v>
          </cell>
          <cell r="G2880">
            <v>103.22167697236068</v>
          </cell>
        </row>
        <row r="2881">
          <cell r="D2881">
            <v>1361.9369280891538</v>
          </cell>
          <cell r="G2881">
            <v>103.0618979515878</v>
          </cell>
        </row>
        <row r="2882">
          <cell r="D2882">
            <v>748.81403057300327</v>
          </cell>
          <cell r="G2882">
            <v>102.93149010788601</v>
          </cell>
        </row>
        <row r="2883">
          <cell r="D2883">
            <v>834.24918842361444</v>
          </cell>
          <cell r="G2883">
            <v>102.89324764103652</v>
          </cell>
        </row>
        <row r="2884">
          <cell r="D2884">
            <v>296.51025371682681</v>
          </cell>
          <cell r="G2884">
            <v>102.8732371273173</v>
          </cell>
        </row>
        <row r="2885">
          <cell r="D2885">
            <v>35.179182644369284</v>
          </cell>
          <cell r="G2885">
            <v>102.76755106305131</v>
          </cell>
        </row>
        <row r="2886">
          <cell r="D2886">
            <v>1301.6297578416634</v>
          </cell>
          <cell r="G2886">
            <v>102.73371430107836</v>
          </cell>
        </row>
        <row r="2887">
          <cell r="D2887">
            <v>1573.0120239553694</v>
          </cell>
          <cell r="G2887">
            <v>102.69847540902791</v>
          </cell>
        </row>
        <row r="2888">
          <cell r="D2888">
            <v>2181.1093239508955</v>
          </cell>
          <cell r="G2888">
            <v>102.31861004138074</v>
          </cell>
        </row>
        <row r="2889">
          <cell r="D2889">
            <v>924.70994379484966</v>
          </cell>
          <cell r="G2889">
            <v>102.20213582529421</v>
          </cell>
        </row>
        <row r="2890">
          <cell r="D2890">
            <v>1055.3754793310784</v>
          </cell>
          <cell r="G2890">
            <v>102.18080620593888</v>
          </cell>
        </row>
        <row r="2891">
          <cell r="D2891">
            <v>432.20138677367976</v>
          </cell>
          <cell r="G2891">
            <v>102.07564395537099</v>
          </cell>
        </row>
        <row r="2892">
          <cell r="D2892">
            <v>1191.0666123879314</v>
          </cell>
          <cell r="G2892">
            <v>101.66770336940186</v>
          </cell>
        </row>
        <row r="2893">
          <cell r="D2893">
            <v>899.58195619172875</v>
          </cell>
          <cell r="G2893">
            <v>101.2503231514961</v>
          </cell>
        </row>
        <row r="2894">
          <cell r="D2894">
            <v>1457.423280981013</v>
          </cell>
          <cell r="G2894">
            <v>101.14922127160671</v>
          </cell>
        </row>
        <row r="2895">
          <cell r="D2895">
            <v>2703.7714660958104</v>
          </cell>
          <cell r="G2895">
            <v>101.14884742204043</v>
          </cell>
        </row>
        <row r="2896">
          <cell r="D2896">
            <v>944.81233387734642</v>
          </cell>
          <cell r="G2896">
            <v>101.07131498531473</v>
          </cell>
        </row>
        <row r="2897">
          <cell r="D2897">
            <v>1949.931838002183</v>
          </cell>
          <cell r="G2897">
            <v>101.01113955253764</v>
          </cell>
        </row>
        <row r="2898">
          <cell r="D2898">
            <v>261.33107107245752</v>
          </cell>
          <cell r="G2898">
            <v>100.93584312986559</v>
          </cell>
        </row>
        <row r="2899">
          <cell r="D2899">
            <v>4005.4012239374738</v>
          </cell>
          <cell r="G2899">
            <v>100.8682808420409</v>
          </cell>
        </row>
        <row r="2900">
          <cell r="D2900">
            <v>1015.170699166085</v>
          </cell>
          <cell r="G2900">
            <v>100.81488212495769</v>
          </cell>
        </row>
        <row r="2901">
          <cell r="D2901">
            <v>125.63993801560459</v>
          </cell>
          <cell r="G2901">
            <v>100.73988111493436</v>
          </cell>
        </row>
        <row r="2902">
          <cell r="D2902">
            <v>4306.9370751749248</v>
          </cell>
          <cell r="G2902">
            <v>100.71513546174097</v>
          </cell>
        </row>
        <row r="2903">
          <cell r="D2903">
            <v>673.43006776364052</v>
          </cell>
          <cell r="G2903">
            <v>100.39529930308261</v>
          </cell>
        </row>
        <row r="2904">
          <cell r="D2904">
            <v>1266.4505751972943</v>
          </cell>
          <cell r="G2904">
            <v>100.38378460355432</v>
          </cell>
        </row>
        <row r="2905">
          <cell r="D2905">
            <v>1206.1434049498039</v>
          </cell>
          <cell r="G2905">
            <v>100.25103124137067</v>
          </cell>
        </row>
        <row r="2906">
          <cell r="D2906">
            <v>1361.9369280891538</v>
          </cell>
          <cell r="G2906">
            <v>100.16060714648421</v>
          </cell>
        </row>
        <row r="2907">
          <cell r="D2907">
            <v>577.94371487178103</v>
          </cell>
          <cell r="G2907">
            <v>99.907742410525671</v>
          </cell>
        </row>
        <row r="2908">
          <cell r="D2908">
            <v>2678.6434784926896</v>
          </cell>
          <cell r="G2908">
            <v>99.868250411674325</v>
          </cell>
        </row>
        <row r="2909">
          <cell r="D2909">
            <v>748.81403057300327</v>
          </cell>
          <cell r="G2909">
            <v>99.839395628992051</v>
          </cell>
        </row>
        <row r="2910">
          <cell r="D2910">
            <v>3648.5837999731571</v>
          </cell>
          <cell r="G2910">
            <v>99.813516728512752</v>
          </cell>
        </row>
        <row r="2911">
          <cell r="D2911">
            <v>1331.7833429654086</v>
          </cell>
          <cell r="G2911">
            <v>99.808599178718339</v>
          </cell>
        </row>
        <row r="2912">
          <cell r="D2912">
            <v>2346.9540421314937</v>
          </cell>
          <cell r="G2912">
            <v>99.752205985732161</v>
          </cell>
        </row>
        <row r="2913">
          <cell r="D2913">
            <v>884.50516362985627</v>
          </cell>
          <cell r="G2913">
            <v>99.576763543659695</v>
          </cell>
        </row>
        <row r="2914">
          <cell r="D2914">
            <v>3899.863676004366</v>
          </cell>
          <cell r="G2914">
            <v>99.416979468601227</v>
          </cell>
        </row>
        <row r="2915">
          <cell r="D2915">
            <v>577.94371487178103</v>
          </cell>
          <cell r="G2915">
            <v>99.140810924973763</v>
          </cell>
        </row>
        <row r="2916">
          <cell r="D2916">
            <v>1196.0922099085556</v>
          </cell>
          <cell r="G2916">
            <v>99.125187949334517</v>
          </cell>
        </row>
        <row r="2917">
          <cell r="D2917">
            <v>397.02220412931047</v>
          </cell>
          <cell r="G2917">
            <v>99.113394978134892</v>
          </cell>
        </row>
        <row r="2918">
          <cell r="D2918">
            <v>492.50855702116996</v>
          </cell>
          <cell r="G2918">
            <v>99.061997718847621</v>
          </cell>
        </row>
        <row r="2919">
          <cell r="D2919">
            <v>1216.1945999910524</v>
          </cell>
          <cell r="G2919">
            <v>99.012072968894699</v>
          </cell>
        </row>
        <row r="2920">
          <cell r="D2920">
            <v>467.38056941804905</v>
          </cell>
          <cell r="G2920">
            <v>98.791946802602723</v>
          </cell>
        </row>
        <row r="2921">
          <cell r="D2921">
            <v>1356.9113305685294</v>
          </cell>
          <cell r="G2921">
            <v>98.431396779871591</v>
          </cell>
        </row>
        <row r="2922">
          <cell r="D2922">
            <v>1191.0666123879314</v>
          </cell>
          <cell r="G2922">
            <v>98.346184458862439</v>
          </cell>
        </row>
        <row r="2923">
          <cell r="D2923">
            <v>316.61264379932356</v>
          </cell>
          <cell r="G2923">
            <v>98.298870461533795</v>
          </cell>
        </row>
        <row r="2924">
          <cell r="D2924">
            <v>2301.7236644458758</v>
          </cell>
          <cell r="G2924">
            <v>98.283859636242212</v>
          </cell>
        </row>
        <row r="2925">
          <cell r="D2925">
            <v>2150.9557388271505</v>
          </cell>
          <cell r="G2925">
            <v>98.190870291724224</v>
          </cell>
        </row>
        <row r="2926">
          <cell r="D2926">
            <v>190.97270578371896</v>
          </cell>
          <cell r="G2926">
            <v>98.139888615552394</v>
          </cell>
        </row>
        <row r="2927">
          <cell r="D2927">
            <v>366.86861900556539</v>
          </cell>
          <cell r="G2927">
            <v>98.00069905872779</v>
          </cell>
        </row>
        <row r="2928">
          <cell r="D2928">
            <v>577.94371487178103</v>
          </cell>
          <cell r="G2928">
            <v>97.95284191375859</v>
          </cell>
        </row>
        <row r="2929">
          <cell r="D2929">
            <v>1678.5495718884772</v>
          </cell>
          <cell r="G2929">
            <v>97.834206281507832</v>
          </cell>
        </row>
        <row r="2930">
          <cell r="D2930">
            <v>678.45566528426468</v>
          </cell>
          <cell r="G2930">
            <v>97.79248448952255</v>
          </cell>
        </row>
        <row r="2931">
          <cell r="D2931">
            <v>231.17748594871242</v>
          </cell>
          <cell r="G2931">
            <v>97.564080780478776</v>
          </cell>
        </row>
        <row r="2932">
          <cell r="D2932">
            <v>1387.0649156922746</v>
          </cell>
          <cell r="G2932">
            <v>97.495090451813027</v>
          </cell>
        </row>
        <row r="2933">
          <cell r="D2933">
            <v>2266.5444818015067</v>
          </cell>
          <cell r="G2933">
            <v>97.419848942755493</v>
          </cell>
        </row>
        <row r="2934">
          <cell r="D2934">
            <v>296.51025371682681</v>
          </cell>
          <cell r="G2934">
            <v>97.347604768974023</v>
          </cell>
        </row>
        <row r="2935">
          <cell r="D2935">
            <v>1055.3754793310784</v>
          </cell>
          <cell r="G2935">
            <v>97.134653593544286</v>
          </cell>
        </row>
        <row r="2936">
          <cell r="D2936">
            <v>3502.8414718750555</v>
          </cell>
          <cell r="G2936">
            <v>97.038834266918457</v>
          </cell>
        </row>
        <row r="2937">
          <cell r="D2937">
            <v>2578.131528080206</v>
          </cell>
          <cell r="G2937">
            <v>96.919507213839694</v>
          </cell>
        </row>
        <row r="2938">
          <cell r="D2938">
            <v>1336.8089404860327</v>
          </cell>
          <cell r="G2938">
            <v>96.806093592276511</v>
          </cell>
        </row>
        <row r="2939">
          <cell r="D2939">
            <v>1899.6758627959412</v>
          </cell>
          <cell r="G2939">
            <v>96.738283642680074</v>
          </cell>
        </row>
        <row r="2940">
          <cell r="D2940">
            <v>386.97100908806209</v>
          </cell>
          <cell r="G2940">
            <v>96.548452395276414</v>
          </cell>
        </row>
        <row r="2941">
          <cell r="D2941">
            <v>839.2747859442386</v>
          </cell>
          <cell r="G2941">
            <v>96.366278814454503</v>
          </cell>
        </row>
        <row r="2942">
          <cell r="D2942">
            <v>1271.4761727179184</v>
          </cell>
          <cell r="G2942">
            <v>96.276756004377731</v>
          </cell>
        </row>
        <row r="2943">
          <cell r="D2943">
            <v>904.60755371235302</v>
          </cell>
          <cell r="G2943">
            <v>96.246731847875736</v>
          </cell>
        </row>
        <row r="2944">
          <cell r="D2944">
            <v>1165.9386247848106</v>
          </cell>
          <cell r="G2944">
            <v>96.186527023866105</v>
          </cell>
        </row>
        <row r="2945">
          <cell r="D2945">
            <v>1482.551268584134</v>
          </cell>
          <cell r="G2945">
            <v>96.105260335052449</v>
          </cell>
        </row>
        <row r="2946">
          <cell r="D2946">
            <v>1728.805547094719</v>
          </cell>
          <cell r="G2946">
            <v>96.00390719178975</v>
          </cell>
        </row>
        <row r="2947">
          <cell r="D2947">
            <v>381.94541156743793</v>
          </cell>
          <cell r="G2947">
            <v>95.891055941485561</v>
          </cell>
        </row>
        <row r="2948">
          <cell r="D2948">
            <v>1889.6246677546928</v>
          </cell>
          <cell r="G2948">
            <v>95.82506632497504</v>
          </cell>
        </row>
        <row r="2949">
          <cell r="D2949">
            <v>12759.992104864801</v>
          </cell>
          <cell r="G2949">
            <v>95.791002152679525</v>
          </cell>
        </row>
        <row r="2950">
          <cell r="D2950">
            <v>412.098996691183</v>
          </cell>
          <cell r="G2950">
            <v>95.635588858329044</v>
          </cell>
        </row>
        <row r="2951">
          <cell r="D2951">
            <v>271.3822661137059</v>
          </cell>
          <cell r="G2951">
            <v>95.634186006241578</v>
          </cell>
        </row>
        <row r="2952">
          <cell r="D2952">
            <v>1150.8618322229379</v>
          </cell>
          <cell r="G2952">
            <v>95.506273700341836</v>
          </cell>
        </row>
        <row r="2953">
          <cell r="D2953">
            <v>1135.7850396610654</v>
          </cell>
          <cell r="G2953">
            <v>95.13854978205508</v>
          </cell>
        </row>
        <row r="2954">
          <cell r="D2954">
            <v>1718.7543520534707</v>
          </cell>
          <cell r="G2954">
            <v>95.060764950343369</v>
          </cell>
        </row>
        <row r="2955">
          <cell r="D2955">
            <v>1658.4471818059806</v>
          </cell>
          <cell r="G2955">
            <v>94.847250204880879</v>
          </cell>
        </row>
        <row r="2956">
          <cell r="D2956">
            <v>1970.0342280846799</v>
          </cell>
          <cell r="G2956">
            <v>94.846387440928197</v>
          </cell>
        </row>
        <row r="2957">
          <cell r="D2957">
            <v>1603.1656090791143</v>
          </cell>
          <cell r="G2957">
            <v>94.760382246174686</v>
          </cell>
        </row>
        <row r="2958">
          <cell r="D2958">
            <v>125.63993801560459</v>
          </cell>
          <cell r="G2958">
            <v>94.643908454101648</v>
          </cell>
        </row>
        <row r="2959">
          <cell r="D2959">
            <v>768.91642065550002</v>
          </cell>
          <cell r="G2959">
            <v>94.620926212144454</v>
          </cell>
        </row>
        <row r="2960">
          <cell r="D2960">
            <v>517.63654462429088</v>
          </cell>
          <cell r="G2960">
            <v>94.377757352561105</v>
          </cell>
        </row>
        <row r="2961">
          <cell r="D2961">
            <v>819.17239586174185</v>
          </cell>
          <cell r="G2961">
            <v>93.899341657519599</v>
          </cell>
        </row>
        <row r="2962">
          <cell r="D2962">
            <v>959.88912643921901</v>
          </cell>
          <cell r="G2962">
            <v>93.840103473432265</v>
          </cell>
        </row>
        <row r="2963">
          <cell r="D2963">
            <v>1658.4471818059806</v>
          </cell>
          <cell r="G2963">
            <v>93.773690922603464</v>
          </cell>
        </row>
        <row r="2964">
          <cell r="D2964">
            <v>794.04440825862093</v>
          </cell>
          <cell r="G2964">
            <v>93.613113098018587</v>
          </cell>
        </row>
        <row r="2965">
          <cell r="D2965">
            <v>1090.5546619754477</v>
          </cell>
          <cell r="G2965">
            <v>93.596329723996476</v>
          </cell>
        </row>
        <row r="2966">
          <cell r="D2966">
            <v>512.61094710366672</v>
          </cell>
          <cell r="G2966">
            <v>93.46673094049504</v>
          </cell>
        </row>
        <row r="2967">
          <cell r="D2967">
            <v>854.3515785061112</v>
          </cell>
          <cell r="G2967">
            <v>93.41528414539485</v>
          </cell>
        </row>
        <row r="2968">
          <cell r="D2968">
            <v>271.3822661137059</v>
          </cell>
          <cell r="G2968">
            <v>93.347775596985485</v>
          </cell>
        </row>
        <row r="2969">
          <cell r="D2969">
            <v>291.48465619620265</v>
          </cell>
          <cell r="G2969">
            <v>93.283069328930353</v>
          </cell>
        </row>
        <row r="2970">
          <cell r="D2970">
            <v>316.61264379932356</v>
          </cell>
          <cell r="G2970">
            <v>93.26743226388443</v>
          </cell>
        </row>
        <row r="2971">
          <cell r="D2971">
            <v>557.84132478928439</v>
          </cell>
          <cell r="G2971">
            <v>93.234671702449177</v>
          </cell>
        </row>
        <row r="2972">
          <cell r="D2972">
            <v>562.86692230990855</v>
          </cell>
          <cell r="G2972">
            <v>93.21112953071281</v>
          </cell>
        </row>
        <row r="2973">
          <cell r="D2973">
            <v>3060.5888900601276</v>
          </cell>
          <cell r="G2973">
            <v>93.076998965504913</v>
          </cell>
        </row>
        <row r="2974">
          <cell r="D2974">
            <v>658.35327520176804</v>
          </cell>
          <cell r="G2974">
            <v>92.972538573354825</v>
          </cell>
        </row>
        <row r="2975">
          <cell r="D2975">
            <v>1809.215107424706</v>
          </cell>
          <cell r="G2975">
            <v>92.778444145388349</v>
          </cell>
        </row>
        <row r="2976">
          <cell r="D2976">
            <v>2236.3908966777617</v>
          </cell>
          <cell r="G2976">
            <v>92.694264120459977</v>
          </cell>
        </row>
        <row r="2977">
          <cell r="D2977">
            <v>6317.1760834245979</v>
          </cell>
          <cell r="G2977">
            <v>92.668528605067266</v>
          </cell>
        </row>
        <row r="2978">
          <cell r="D2978">
            <v>371.89421652618955</v>
          </cell>
          <cell r="G2978">
            <v>92.643762269859849</v>
          </cell>
        </row>
        <row r="2979">
          <cell r="D2979">
            <v>929.73554131547394</v>
          </cell>
          <cell r="G2979">
            <v>92.639050717064009</v>
          </cell>
        </row>
        <row r="2980">
          <cell r="D2980">
            <v>351.7918264436928</v>
          </cell>
          <cell r="G2980">
            <v>92.39132558077803</v>
          </cell>
        </row>
        <row r="2981">
          <cell r="D2981">
            <v>693.53245784613728</v>
          </cell>
          <cell r="G2981">
            <v>92.36044261394774</v>
          </cell>
        </row>
        <row r="2982">
          <cell r="D2982">
            <v>768.91642065550002</v>
          </cell>
          <cell r="G2982">
            <v>92.170700874067506</v>
          </cell>
        </row>
        <row r="2983">
          <cell r="D2983">
            <v>331.6894363611961</v>
          </cell>
          <cell r="G2983">
            <v>91.968711526608629</v>
          </cell>
        </row>
        <row r="2984">
          <cell r="D2984">
            <v>150.76792561872549</v>
          </cell>
          <cell r="G2984">
            <v>91.963524487321237</v>
          </cell>
        </row>
        <row r="2985">
          <cell r="D2985">
            <v>1170.9642223054348</v>
          </cell>
          <cell r="G2985">
            <v>91.865425553710537</v>
          </cell>
        </row>
        <row r="2986">
          <cell r="D2986">
            <v>748.81403057300327</v>
          </cell>
          <cell r="G2986">
            <v>91.844076131998719</v>
          </cell>
        </row>
        <row r="2987">
          <cell r="D2987">
            <v>889.53076115048043</v>
          </cell>
          <cell r="G2987">
            <v>91.77144391807542</v>
          </cell>
        </row>
        <row r="2988">
          <cell r="D2988">
            <v>402.04780164993463</v>
          </cell>
          <cell r="G2988">
            <v>91.735542903570931</v>
          </cell>
        </row>
        <row r="2989">
          <cell r="D2989">
            <v>603.07170247490194</v>
          </cell>
          <cell r="G2989">
            <v>91.560873624473999</v>
          </cell>
        </row>
        <row r="2990">
          <cell r="D2990">
            <v>1080.5034669341994</v>
          </cell>
          <cell r="G2990">
            <v>91.505194663384032</v>
          </cell>
        </row>
        <row r="2991">
          <cell r="D2991">
            <v>809.12120082049353</v>
          </cell>
          <cell r="G2991">
            <v>91.197118710930098</v>
          </cell>
        </row>
        <row r="2992">
          <cell r="D2992">
            <v>3130.9472553488663</v>
          </cell>
          <cell r="G2992">
            <v>91.103086224453719</v>
          </cell>
        </row>
        <row r="2993">
          <cell r="D2993">
            <v>532.71333718616347</v>
          </cell>
          <cell r="G2993">
            <v>90.840001807711474</v>
          </cell>
        </row>
        <row r="2994">
          <cell r="D2994">
            <v>763.89082313487586</v>
          </cell>
          <cell r="G2994">
            <v>90.82561357620358</v>
          </cell>
        </row>
        <row r="2995">
          <cell r="D2995">
            <v>869.42837106798368</v>
          </cell>
          <cell r="G2995">
            <v>90.798859713487417</v>
          </cell>
        </row>
        <row r="2996">
          <cell r="D2996">
            <v>1593.114414037866</v>
          </cell>
          <cell r="G2996">
            <v>90.637202039683871</v>
          </cell>
        </row>
        <row r="2997">
          <cell r="D2997">
            <v>2447.4659925439773</v>
          </cell>
          <cell r="G2997">
            <v>90.578286319669658</v>
          </cell>
        </row>
        <row r="2998">
          <cell r="D2998">
            <v>361.84302148494118</v>
          </cell>
          <cell r="G2998">
            <v>90.543728492404782</v>
          </cell>
        </row>
        <row r="2999">
          <cell r="D2999">
            <v>1713.7287545328466</v>
          </cell>
          <cell r="G2999">
            <v>90.503010746318935</v>
          </cell>
        </row>
        <row r="3000">
          <cell r="D3000">
            <v>2387.158822296487</v>
          </cell>
          <cell r="G3000">
            <v>90.500779430350391</v>
          </cell>
        </row>
        <row r="3001">
          <cell r="D3001">
            <v>321.63824131994772</v>
          </cell>
          <cell r="G3001">
            <v>90.400426609053042</v>
          </cell>
        </row>
        <row r="3002">
          <cell r="D3002">
            <v>2367.0564322139903</v>
          </cell>
          <cell r="G3002">
            <v>90.356884554907182</v>
          </cell>
        </row>
        <row r="3003">
          <cell r="D3003">
            <v>361.84302148494118</v>
          </cell>
          <cell r="G3003">
            <v>90.276738481983671</v>
          </cell>
        </row>
        <row r="3004">
          <cell r="D3004">
            <v>261.33107107245752</v>
          </cell>
          <cell r="G3004">
            <v>90.255207584203205</v>
          </cell>
        </row>
        <row r="3005">
          <cell r="D3005">
            <v>472.40616693867321</v>
          </cell>
          <cell r="G3005">
            <v>90.230754708503198</v>
          </cell>
        </row>
        <row r="3006">
          <cell r="D3006">
            <v>1211.169002470428</v>
          </cell>
          <cell r="G3006">
            <v>90.070530748564053</v>
          </cell>
        </row>
        <row r="3007">
          <cell r="D3007">
            <v>613.12289751615037</v>
          </cell>
          <cell r="G3007">
            <v>90.046480914077648</v>
          </cell>
        </row>
        <row r="3008">
          <cell r="D3008">
            <v>713.63484792863403</v>
          </cell>
          <cell r="G3008">
            <v>89.992780142306458</v>
          </cell>
        </row>
        <row r="3009">
          <cell r="D3009">
            <v>1090.5546619754477</v>
          </cell>
          <cell r="G3009">
            <v>89.787444591802171</v>
          </cell>
        </row>
        <row r="3010">
          <cell r="D3010">
            <v>1095.5802594960719</v>
          </cell>
          <cell r="G3010">
            <v>89.6703373826373</v>
          </cell>
        </row>
        <row r="3011">
          <cell r="D3011">
            <v>1653.4215842853562</v>
          </cell>
          <cell r="G3011">
            <v>89.643586347166277</v>
          </cell>
        </row>
        <row r="3012">
          <cell r="D3012">
            <v>969.94032148046733</v>
          </cell>
          <cell r="G3012">
            <v>89.488441337962456</v>
          </cell>
        </row>
        <row r="3013">
          <cell r="D3013">
            <v>391.99660660868631</v>
          </cell>
          <cell r="G3013">
            <v>89.435187713034679</v>
          </cell>
        </row>
        <row r="3014">
          <cell r="D3014">
            <v>180.92151074247059</v>
          </cell>
          <cell r="G3014">
            <v>89.403307586824255</v>
          </cell>
        </row>
        <row r="3015">
          <cell r="D3015">
            <v>5653.797210702206</v>
          </cell>
          <cell r="G3015">
            <v>89.171270234154434</v>
          </cell>
        </row>
        <row r="3016">
          <cell r="D3016">
            <v>587.99490991302946</v>
          </cell>
          <cell r="G3016">
            <v>89.166420824984129</v>
          </cell>
        </row>
        <row r="3017">
          <cell r="D3017">
            <v>1356.9113305685294</v>
          </cell>
          <cell r="G3017">
            <v>89.145263229922392</v>
          </cell>
        </row>
        <row r="3018">
          <cell r="D3018">
            <v>1361.9369280891538</v>
          </cell>
          <cell r="G3018">
            <v>88.981285519044462</v>
          </cell>
        </row>
        <row r="3019">
          <cell r="D3019">
            <v>869.42837106798368</v>
          </cell>
          <cell r="G3019">
            <v>88.944738494642507</v>
          </cell>
        </row>
        <row r="3020">
          <cell r="D3020">
            <v>125.63993801560459</v>
          </cell>
          <cell r="G3020">
            <v>88.152200065378125</v>
          </cell>
        </row>
        <row r="3021">
          <cell r="D3021">
            <v>2045.4181908940425</v>
          </cell>
          <cell r="G3021">
            <v>88.056551854594076</v>
          </cell>
        </row>
        <row r="3022">
          <cell r="D3022">
            <v>366.86861900556539</v>
          </cell>
          <cell r="G3022">
            <v>88.05107855948873</v>
          </cell>
        </row>
        <row r="3023">
          <cell r="D3023">
            <v>593.02050743365362</v>
          </cell>
          <cell r="G3023">
            <v>88.042113544522977</v>
          </cell>
        </row>
        <row r="3024">
          <cell r="D3024">
            <v>1487.5768661047582</v>
          </cell>
          <cell r="G3024">
            <v>88.030545737529167</v>
          </cell>
        </row>
        <row r="3025">
          <cell r="D3025">
            <v>1196.0922099085556</v>
          </cell>
          <cell r="G3025">
            <v>87.966369988279837</v>
          </cell>
        </row>
        <row r="3026">
          <cell r="D3026">
            <v>1145.8362347023137</v>
          </cell>
          <cell r="G3026">
            <v>87.280559887688185</v>
          </cell>
        </row>
        <row r="3027">
          <cell r="D3027">
            <v>291.48465619620265</v>
          </cell>
          <cell r="G3027">
            <v>87.053920934087088</v>
          </cell>
        </row>
        <row r="3028">
          <cell r="D3028">
            <v>653.32767768114377</v>
          </cell>
          <cell r="G3028">
            <v>87.010503104226274</v>
          </cell>
        </row>
        <row r="3029">
          <cell r="D3029">
            <v>899.58195619172875</v>
          </cell>
          <cell r="G3029">
            <v>86.992390172230074</v>
          </cell>
        </row>
        <row r="3030">
          <cell r="D3030">
            <v>412.098996691183</v>
          </cell>
          <cell r="G3030">
            <v>86.727617529395488</v>
          </cell>
        </row>
        <row r="3031">
          <cell r="D3031">
            <v>1824.2918999865785</v>
          </cell>
          <cell r="G3031">
            <v>86.612852841542548</v>
          </cell>
        </row>
        <row r="3032">
          <cell r="D3032">
            <v>713.63484792863403</v>
          </cell>
          <cell r="G3032">
            <v>86.591100790557675</v>
          </cell>
        </row>
        <row r="3033">
          <cell r="D3033">
            <v>3412.3807165038202</v>
          </cell>
          <cell r="G3033">
            <v>86.575647487451732</v>
          </cell>
        </row>
        <row r="3034">
          <cell r="D3034">
            <v>527.6877396655392</v>
          </cell>
          <cell r="G3034">
            <v>86.508527854868831</v>
          </cell>
        </row>
        <row r="3035">
          <cell r="D3035">
            <v>859.37717602673536</v>
          </cell>
          <cell r="G3035">
            <v>86.381857901608726</v>
          </cell>
        </row>
        <row r="3036">
          <cell r="D3036">
            <v>3030.4353049363826</v>
          </cell>
          <cell r="G3036">
            <v>86.211698511522329</v>
          </cell>
        </row>
        <row r="3037">
          <cell r="D3037">
            <v>1562.9608289141211</v>
          </cell>
          <cell r="G3037">
            <v>86.021323286293892</v>
          </cell>
        </row>
        <row r="3038">
          <cell r="D3038">
            <v>587.99490991302946</v>
          </cell>
          <cell r="G3038">
            <v>85.9501096879454</v>
          </cell>
        </row>
        <row r="3039">
          <cell r="D3039">
            <v>1412.1929032953956</v>
          </cell>
          <cell r="G3039">
            <v>85.926648383544389</v>
          </cell>
        </row>
        <row r="3040">
          <cell r="D3040">
            <v>718.66044544925819</v>
          </cell>
          <cell r="G3040">
            <v>85.893029738627092</v>
          </cell>
        </row>
        <row r="3041">
          <cell r="D3041">
            <v>552.81572726866011</v>
          </cell>
          <cell r="G3041">
            <v>85.666864544983028</v>
          </cell>
        </row>
        <row r="3042">
          <cell r="D3042">
            <v>1452.3976834603889</v>
          </cell>
          <cell r="G3042">
            <v>85.440180108959538</v>
          </cell>
        </row>
        <row r="3043">
          <cell r="D3043">
            <v>1567.9864264347452</v>
          </cell>
          <cell r="G3043">
            <v>85.331860135728334</v>
          </cell>
        </row>
        <row r="3044">
          <cell r="D3044">
            <v>678.45566528426468</v>
          </cell>
          <cell r="G3044">
            <v>85.262747518135399</v>
          </cell>
        </row>
        <row r="3045">
          <cell r="D3045">
            <v>397.02220412931047</v>
          </cell>
          <cell r="G3045">
            <v>85.213592269725282</v>
          </cell>
        </row>
        <row r="3046">
          <cell r="D3046">
            <v>1588.0888165172419</v>
          </cell>
          <cell r="G3046">
            <v>85.153178921822317</v>
          </cell>
        </row>
        <row r="3047">
          <cell r="D3047">
            <v>60.307170247490198</v>
          </cell>
          <cell r="G3047">
            <v>85.121101889561373</v>
          </cell>
        </row>
        <row r="3048">
          <cell r="D3048">
            <v>402.04780164993463</v>
          </cell>
          <cell r="G3048">
            <v>85.03485092387352</v>
          </cell>
        </row>
        <row r="3049">
          <cell r="D3049">
            <v>3507.8670693956797</v>
          </cell>
          <cell r="G3049">
            <v>85.006967327867372</v>
          </cell>
        </row>
        <row r="3050">
          <cell r="D3050">
            <v>422.15019173243138</v>
          </cell>
          <cell r="G3050">
            <v>84.851962115829096</v>
          </cell>
        </row>
        <row r="3051">
          <cell r="D3051">
            <v>1060.4010768517026</v>
          </cell>
          <cell r="G3051">
            <v>84.75289449023154</v>
          </cell>
        </row>
        <row r="3052">
          <cell r="D3052">
            <v>1899.6758627959412</v>
          </cell>
          <cell r="G3052">
            <v>84.564192652165033</v>
          </cell>
        </row>
        <row r="3053">
          <cell r="D3053">
            <v>85.43515785061112</v>
          </cell>
          <cell r="G3053">
            <v>84.512815881587471</v>
          </cell>
        </row>
        <row r="3054">
          <cell r="D3054">
            <v>1130.7594421404413</v>
          </cell>
          <cell r="G3054">
            <v>84.267374826068121</v>
          </cell>
        </row>
        <row r="3055">
          <cell r="D3055">
            <v>1150.8618322229379</v>
          </cell>
          <cell r="G3055">
            <v>84.013979572491621</v>
          </cell>
        </row>
        <row r="3056">
          <cell r="D3056">
            <v>1341.8345380066569</v>
          </cell>
          <cell r="G3056">
            <v>84.011131180116067</v>
          </cell>
        </row>
        <row r="3057">
          <cell r="D3057">
            <v>221.12629090746407</v>
          </cell>
          <cell r="G3057">
            <v>83.868571287572365</v>
          </cell>
        </row>
        <row r="3058">
          <cell r="D3058">
            <v>1311.6809528829119</v>
          </cell>
          <cell r="G3058">
            <v>83.833444123004753</v>
          </cell>
        </row>
        <row r="3059">
          <cell r="D3059">
            <v>799.07000577924509</v>
          </cell>
          <cell r="G3059">
            <v>83.71882404775728</v>
          </cell>
        </row>
        <row r="3060">
          <cell r="D3060">
            <v>1206.1434049498039</v>
          </cell>
          <cell r="G3060">
            <v>83.606083665983206</v>
          </cell>
        </row>
        <row r="3061">
          <cell r="D3061">
            <v>211.07509586621569</v>
          </cell>
          <cell r="G3061">
            <v>83.530536226561011</v>
          </cell>
        </row>
        <row r="3062">
          <cell r="D3062">
            <v>552.81572726866011</v>
          </cell>
          <cell r="G3062">
            <v>83.520804980720143</v>
          </cell>
        </row>
        <row r="3063">
          <cell r="D3063">
            <v>115.58874297435621</v>
          </cell>
          <cell r="G3063">
            <v>83.483050088121871</v>
          </cell>
        </row>
        <row r="3064">
          <cell r="D3064">
            <v>773.94201817612418</v>
          </cell>
          <cell r="G3064">
            <v>83.340198546335571</v>
          </cell>
        </row>
        <row r="3065">
          <cell r="D3065">
            <v>1356.9113305685294</v>
          </cell>
          <cell r="G3065">
            <v>83.266402053570161</v>
          </cell>
        </row>
        <row r="3066">
          <cell r="D3066">
            <v>3151.0496454313629</v>
          </cell>
          <cell r="G3066">
            <v>83.251645749918552</v>
          </cell>
        </row>
        <row r="3067">
          <cell r="D3067">
            <v>2080.5973735384118</v>
          </cell>
          <cell r="G3067">
            <v>83.235062558382211</v>
          </cell>
        </row>
        <row r="3068">
          <cell r="D3068">
            <v>924.70994379484966</v>
          </cell>
          <cell r="G3068">
            <v>83.184369876123867</v>
          </cell>
        </row>
        <row r="3069">
          <cell r="D3069">
            <v>2055.469385935291</v>
          </cell>
          <cell r="G3069">
            <v>82.857604282271552</v>
          </cell>
        </row>
        <row r="3070">
          <cell r="D3070">
            <v>824.19799338236601</v>
          </cell>
          <cell r="G3070">
            <v>82.854504548031926</v>
          </cell>
        </row>
        <row r="3071">
          <cell r="D3071">
            <v>562.86692230990855</v>
          </cell>
          <cell r="G3071">
            <v>82.715003982279654</v>
          </cell>
        </row>
        <row r="3072">
          <cell r="D3072">
            <v>195.99830330434315</v>
          </cell>
          <cell r="G3072">
            <v>82.330529057252235</v>
          </cell>
        </row>
        <row r="3073">
          <cell r="D3073">
            <v>316.61264379932356</v>
          </cell>
          <cell r="G3073">
            <v>82.323700649474915</v>
          </cell>
        </row>
        <row r="3074">
          <cell r="D3074">
            <v>7432.8587330031669</v>
          </cell>
          <cell r="G3074">
            <v>82.29888677284832</v>
          </cell>
        </row>
        <row r="3075">
          <cell r="D3075">
            <v>472.40616693867321</v>
          </cell>
          <cell r="G3075">
            <v>82.283265300561055</v>
          </cell>
        </row>
        <row r="3076">
          <cell r="D3076">
            <v>1231.2713925529249</v>
          </cell>
          <cell r="G3076">
            <v>82.222932299436906</v>
          </cell>
        </row>
        <row r="3077">
          <cell r="D3077">
            <v>40.204780164993466</v>
          </cell>
          <cell r="G3077">
            <v>82.183304555167339</v>
          </cell>
        </row>
        <row r="3078">
          <cell r="D3078">
            <v>688.50686032551312</v>
          </cell>
          <cell r="G3078">
            <v>82.034144645416674</v>
          </cell>
        </row>
        <row r="3079">
          <cell r="D3079">
            <v>412.098996691183</v>
          </cell>
          <cell r="G3079">
            <v>81.827130009138898</v>
          </cell>
        </row>
        <row r="3080">
          <cell r="D3080">
            <v>251.27987603120917</v>
          </cell>
          <cell r="G3080">
            <v>81.428842934394524</v>
          </cell>
        </row>
        <row r="3081">
          <cell r="D3081">
            <v>326.66383884057188</v>
          </cell>
          <cell r="G3081">
            <v>81.281084371709625</v>
          </cell>
        </row>
        <row r="3082">
          <cell r="D3082">
            <v>598.04610495427778</v>
          </cell>
          <cell r="G3082">
            <v>81.21455518185212</v>
          </cell>
        </row>
        <row r="3083">
          <cell r="D3083">
            <v>1035.2730892485818</v>
          </cell>
          <cell r="G3083">
            <v>81.11339806307555</v>
          </cell>
        </row>
        <row r="3084">
          <cell r="D3084">
            <v>251.27987603120917</v>
          </cell>
          <cell r="G3084">
            <v>81.109159366105402</v>
          </cell>
        </row>
        <row r="3085">
          <cell r="D3085">
            <v>1477.5256710635099</v>
          </cell>
          <cell r="G3085">
            <v>81.060907720729546</v>
          </cell>
        </row>
        <row r="3086">
          <cell r="D3086">
            <v>381.94541156743793</v>
          </cell>
          <cell r="G3086">
            <v>80.48675105486555</v>
          </cell>
        </row>
        <row r="3087">
          <cell r="D3087">
            <v>1447.3720859397647</v>
          </cell>
          <cell r="G3087">
            <v>80.248356527463031</v>
          </cell>
        </row>
        <row r="3088">
          <cell r="D3088">
            <v>241.22868098996079</v>
          </cell>
          <cell r="G3088">
            <v>80.189278574849695</v>
          </cell>
        </row>
        <row r="3089">
          <cell r="D3089">
            <v>2975.1537322095164</v>
          </cell>
          <cell r="G3089">
            <v>80.0212662879796</v>
          </cell>
        </row>
        <row r="3090">
          <cell r="D3090">
            <v>271.3822661137059</v>
          </cell>
          <cell r="G3090">
            <v>79.975075966217176</v>
          </cell>
        </row>
        <row r="3091">
          <cell r="D3091">
            <v>944.81233387734642</v>
          </cell>
          <cell r="G3091">
            <v>79.800482717010254</v>
          </cell>
        </row>
        <row r="3092">
          <cell r="D3092">
            <v>854.3515785061112</v>
          </cell>
          <cell r="G3092">
            <v>79.741510384093701</v>
          </cell>
        </row>
        <row r="3093">
          <cell r="D3093">
            <v>879.47956610923211</v>
          </cell>
          <cell r="G3093">
            <v>79.518352589515771</v>
          </cell>
        </row>
        <row r="3094">
          <cell r="D3094">
            <v>1065.4266743723269</v>
          </cell>
          <cell r="G3094">
            <v>79.50290634642306</v>
          </cell>
        </row>
        <row r="3095">
          <cell r="D3095">
            <v>351.7918264436928</v>
          </cell>
          <cell r="G3095">
            <v>79.264151344614646</v>
          </cell>
        </row>
        <row r="3096">
          <cell r="D3096">
            <v>467.38056941804905</v>
          </cell>
          <cell r="G3096">
            <v>79.205547333038766</v>
          </cell>
        </row>
        <row r="3097">
          <cell r="D3097">
            <v>1628.2935966822354</v>
          </cell>
          <cell r="G3097">
            <v>79.154185385832264</v>
          </cell>
        </row>
        <row r="3098">
          <cell r="D3098">
            <v>1588.0888165172419</v>
          </cell>
          <cell r="G3098">
            <v>79.106726300953355</v>
          </cell>
        </row>
        <row r="3099">
          <cell r="D3099">
            <v>1201.1178074291797</v>
          </cell>
          <cell r="G3099">
            <v>79.086205651006779</v>
          </cell>
        </row>
        <row r="3100">
          <cell r="D3100">
            <v>658.35327520176804</v>
          </cell>
          <cell r="G3100">
            <v>79.042465517007216</v>
          </cell>
        </row>
        <row r="3101">
          <cell r="D3101">
            <v>874.45396858860784</v>
          </cell>
          <cell r="G3101">
            <v>78.952484396591956</v>
          </cell>
        </row>
        <row r="3102">
          <cell r="D3102">
            <v>603.07170247490194</v>
          </cell>
          <cell r="G3102">
            <v>78.798398916096858</v>
          </cell>
        </row>
        <row r="3103">
          <cell r="D3103">
            <v>1020.1962966867092</v>
          </cell>
          <cell r="G3103">
            <v>78.796252281915969</v>
          </cell>
        </row>
        <row r="3104">
          <cell r="D3104">
            <v>492.50855702116996</v>
          </cell>
          <cell r="G3104">
            <v>78.576680931150278</v>
          </cell>
        </row>
        <row r="3105">
          <cell r="D3105">
            <v>1060.4010768517026</v>
          </cell>
          <cell r="G3105">
            <v>78.51967950489508</v>
          </cell>
        </row>
        <row r="3106">
          <cell r="D3106">
            <v>713.63484792863403</v>
          </cell>
          <cell r="G3106">
            <v>78.348097869701022</v>
          </cell>
        </row>
        <row r="3107">
          <cell r="D3107">
            <v>1965.0086305640557</v>
          </cell>
          <cell r="G3107">
            <v>78.173754541906249</v>
          </cell>
        </row>
        <row r="3108">
          <cell r="D3108">
            <v>1196.0922099085556</v>
          </cell>
          <cell r="G3108">
            <v>78.128612067051961</v>
          </cell>
        </row>
        <row r="3109">
          <cell r="D3109">
            <v>276.40786363433006</v>
          </cell>
          <cell r="G3109">
            <v>78.115860042180074</v>
          </cell>
        </row>
        <row r="3110">
          <cell r="D3110">
            <v>1573.0120239553694</v>
          </cell>
          <cell r="G3110">
            <v>78.011508603562717</v>
          </cell>
        </row>
        <row r="3111">
          <cell r="D3111">
            <v>1728.805547094719</v>
          </cell>
          <cell r="G3111">
            <v>77.991535955721929</v>
          </cell>
        </row>
        <row r="3112">
          <cell r="D3112">
            <v>381.94541156743793</v>
          </cell>
          <cell r="G3112">
            <v>77.925010676152795</v>
          </cell>
        </row>
        <row r="3113">
          <cell r="D3113">
            <v>738.76283553175494</v>
          </cell>
          <cell r="G3113">
            <v>77.899726411315513</v>
          </cell>
        </row>
        <row r="3114">
          <cell r="D3114">
            <v>175.8959132218464</v>
          </cell>
          <cell r="G3114">
            <v>77.614373027983333</v>
          </cell>
        </row>
        <row r="3115">
          <cell r="D3115">
            <v>452.30377685617651</v>
          </cell>
          <cell r="G3115">
            <v>77.605491868757582</v>
          </cell>
        </row>
        <row r="3116">
          <cell r="D3116">
            <v>1708.7031570122224</v>
          </cell>
          <cell r="G3116">
            <v>77.507115183131376</v>
          </cell>
        </row>
        <row r="3117">
          <cell r="D3117">
            <v>452.30377685617651</v>
          </cell>
          <cell r="G3117">
            <v>77.437063681475124</v>
          </cell>
        </row>
        <row r="3118">
          <cell r="D3118">
            <v>1341.8345380066569</v>
          </cell>
          <cell r="G3118">
            <v>77.406356542825094</v>
          </cell>
        </row>
        <row r="3119">
          <cell r="D3119">
            <v>914.65874875360134</v>
          </cell>
          <cell r="G3119">
            <v>77.377479883202014</v>
          </cell>
        </row>
        <row r="3120">
          <cell r="D3120">
            <v>1567.9864264347452</v>
          </cell>
          <cell r="G3120">
            <v>77.272604283333166</v>
          </cell>
        </row>
        <row r="3121">
          <cell r="D3121">
            <v>919.6843462742255</v>
          </cell>
          <cell r="G3121">
            <v>77.125923277073809</v>
          </cell>
        </row>
        <row r="3122">
          <cell r="D3122">
            <v>155.79352313934967</v>
          </cell>
          <cell r="G3122">
            <v>77.035769924839926</v>
          </cell>
        </row>
        <row r="3123">
          <cell r="D3123">
            <v>2909.8209644414019</v>
          </cell>
          <cell r="G3123">
            <v>76.906000816828922</v>
          </cell>
        </row>
        <row r="3124">
          <cell r="D3124">
            <v>1975.059825605304</v>
          </cell>
          <cell r="G3124">
            <v>76.858612030968445</v>
          </cell>
        </row>
        <row r="3125">
          <cell r="D3125">
            <v>236.2030834693366</v>
          </cell>
          <cell r="G3125">
            <v>76.676982603356336</v>
          </cell>
        </row>
        <row r="3126">
          <cell r="D3126">
            <v>743.7884330523791</v>
          </cell>
          <cell r="G3126">
            <v>76.583379141460441</v>
          </cell>
        </row>
        <row r="3127">
          <cell r="D3127">
            <v>864.40277354735952</v>
          </cell>
          <cell r="G3127">
            <v>76.423737508358187</v>
          </cell>
        </row>
        <row r="3128">
          <cell r="D3128">
            <v>1668.4983768472289</v>
          </cell>
          <cell r="G3128">
            <v>76.27000035081943</v>
          </cell>
        </row>
        <row r="3129">
          <cell r="D3129">
            <v>1326.7577454447844</v>
          </cell>
          <cell r="G3129">
            <v>76.162975187813942</v>
          </cell>
        </row>
        <row r="3130">
          <cell r="D3130">
            <v>3965.1964437724805</v>
          </cell>
          <cell r="G3130">
            <v>76.093946011707899</v>
          </cell>
        </row>
        <row r="3131">
          <cell r="D3131">
            <v>3899.863676004366</v>
          </cell>
          <cell r="G3131">
            <v>76.085035165684872</v>
          </cell>
        </row>
        <row r="3132">
          <cell r="D3132">
            <v>321.63824131994772</v>
          </cell>
          <cell r="G3132">
            <v>75.647786825022592</v>
          </cell>
        </row>
        <row r="3133">
          <cell r="D3133">
            <v>1718.7543520534707</v>
          </cell>
          <cell r="G3133">
            <v>75.603834699676881</v>
          </cell>
        </row>
        <row r="3134">
          <cell r="D3134">
            <v>165.84471818059805</v>
          </cell>
          <cell r="G3134">
            <v>75.597361575244861</v>
          </cell>
        </row>
        <row r="3135">
          <cell r="D3135">
            <v>1160.9130272641862</v>
          </cell>
          <cell r="G3135">
            <v>75.52638575178986</v>
          </cell>
        </row>
        <row r="3136">
          <cell r="D3136">
            <v>417.12459421180722</v>
          </cell>
          <cell r="G3136">
            <v>75.447725211840122</v>
          </cell>
        </row>
        <row r="3137">
          <cell r="D3137">
            <v>195.99830330434315</v>
          </cell>
          <cell r="G3137">
            <v>75.41319490199912</v>
          </cell>
        </row>
        <row r="3138">
          <cell r="D3138">
            <v>316.61264379932356</v>
          </cell>
          <cell r="G3138">
            <v>75.340933046064848</v>
          </cell>
        </row>
        <row r="3139">
          <cell r="D3139">
            <v>1135.7850396610654</v>
          </cell>
          <cell r="G3139">
            <v>75.023993444636247</v>
          </cell>
        </row>
        <row r="3140">
          <cell r="D3140">
            <v>990.04271156296409</v>
          </cell>
          <cell r="G3140">
            <v>74.823700159551152</v>
          </cell>
        </row>
        <row r="3141">
          <cell r="D3141">
            <v>422.15019173243138</v>
          </cell>
          <cell r="G3141">
            <v>74.708638193257357</v>
          </cell>
        </row>
        <row r="3142">
          <cell r="D3142">
            <v>472.40616693867321</v>
          </cell>
          <cell r="G3142">
            <v>74.621268276240102</v>
          </cell>
        </row>
        <row r="3143">
          <cell r="D3143">
            <v>1331.7833429654086</v>
          </cell>
          <cell r="G3143">
            <v>74.60634579940303</v>
          </cell>
        </row>
        <row r="3144">
          <cell r="D3144">
            <v>271.3822661137059</v>
          </cell>
          <cell r="G3144">
            <v>74.556266700816579</v>
          </cell>
        </row>
        <row r="3145">
          <cell r="D3145">
            <v>708.60925040800987</v>
          </cell>
          <cell r="G3145">
            <v>74.405856582556112</v>
          </cell>
        </row>
        <row r="3146">
          <cell r="D3146">
            <v>1673.523974367853</v>
          </cell>
          <cell r="G3146">
            <v>74.350073137316087</v>
          </cell>
        </row>
        <row r="3147">
          <cell r="D3147">
            <v>351.7918264436928</v>
          </cell>
          <cell r="G3147">
            <v>74.027619180998713</v>
          </cell>
        </row>
        <row r="3148">
          <cell r="D3148">
            <v>55.281572726866017</v>
          </cell>
          <cell r="G3148">
            <v>73.964251366656711</v>
          </cell>
        </row>
        <row r="3149">
          <cell r="D3149">
            <v>598.04610495427778</v>
          </cell>
          <cell r="G3149">
            <v>73.90031675305201</v>
          </cell>
        </row>
        <row r="3150">
          <cell r="D3150">
            <v>512.61094710366672</v>
          </cell>
          <cell r="G3150">
            <v>73.808863405160679</v>
          </cell>
        </row>
        <row r="3151">
          <cell r="D3151">
            <v>165.84471818059805</v>
          </cell>
          <cell r="G3151">
            <v>73.797752771154293</v>
          </cell>
        </row>
        <row r="3152">
          <cell r="D3152">
            <v>422.15019173243138</v>
          </cell>
          <cell r="G3152">
            <v>73.784383217641121</v>
          </cell>
        </row>
        <row r="3153">
          <cell r="D3153">
            <v>1075.4778694135753</v>
          </cell>
          <cell r="G3153">
            <v>73.689371543342915</v>
          </cell>
        </row>
        <row r="3154">
          <cell r="D3154">
            <v>1115.6826495785688</v>
          </cell>
          <cell r="G3154">
            <v>73.511469555572688</v>
          </cell>
        </row>
        <row r="3155">
          <cell r="D3155">
            <v>316.61264379932356</v>
          </cell>
          <cell r="G3155">
            <v>73.477156693606133</v>
          </cell>
        </row>
        <row r="3156">
          <cell r="D3156">
            <v>1115.6826495785688</v>
          </cell>
          <cell r="G3156">
            <v>73.465476749767632</v>
          </cell>
        </row>
        <row r="3157">
          <cell r="D3157">
            <v>633.22528759864713</v>
          </cell>
          <cell r="G3157">
            <v>73.450143168159457</v>
          </cell>
        </row>
        <row r="3158">
          <cell r="D3158">
            <v>140.71673057747714</v>
          </cell>
          <cell r="G3158">
            <v>73.440398661737618</v>
          </cell>
        </row>
        <row r="3159">
          <cell r="D3159">
            <v>407.07339917055884</v>
          </cell>
          <cell r="G3159">
            <v>73.341357292094628</v>
          </cell>
        </row>
        <row r="3160">
          <cell r="D3160">
            <v>341.74063140244448</v>
          </cell>
          <cell r="G3160">
            <v>73.330356724289004</v>
          </cell>
        </row>
        <row r="3161">
          <cell r="D3161">
            <v>1512.7048537078792</v>
          </cell>
          <cell r="G3161">
            <v>73.289352836372814</v>
          </cell>
        </row>
        <row r="3162">
          <cell r="D3162">
            <v>698.55805536676144</v>
          </cell>
          <cell r="G3162">
            <v>73.141758026810848</v>
          </cell>
        </row>
        <row r="3163">
          <cell r="D3163">
            <v>432.20138677367976</v>
          </cell>
          <cell r="G3163">
            <v>73.134711397414677</v>
          </cell>
        </row>
        <row r="3164">
          <cell r="D3164">
            <v>145.74232809810132</v>
          </cell>
          <cell r="G3164">
            <v>72.835258054793513</v>
          </cell>
        </row>
        <row r="3165">
          <cell r="D3165">
            <v>919.6843462742255</v>
          </cell>
          <cell r="G3165">
            <v>72.735790783826005</v>
          </cell>
        </row>
        <row r="3166">
          <cell r="D3166">
            <v>2341.9284446108695</v>
          </cell>
          <cell r="G3166">
            <v>72.61957526608667</v>
          </cell>
        </row>
        <row r="3167">
          <cell r="D3167">
            <v>175.8959132218464</v>
          </cell>
          <cell r="G3167">
            <v>72.573771071357697</v>
          </cell>
        </row>
        <row r="3168">
          <cell r="D3168">
            <v>341.74063140244448</v>
          </cell>
          <cell r="G3168">
            <v>72.508951415891957</v>
          </cell>
        </row>
        <row r="3169">
          <cell r="D3169">
            <v>422.15019173243138</v>
          </cell>
          <cell r="G3169">
            <v>72.496129859667249</v>
          </cell>
        </row>
        <row r="3170">
          <cell r="D3170">
            <v>964.91472395984317</v>
          </cell>
          <cell r="G3170">
            <v>72.382823488966636</v>
          </cell>
        </row>
        <row r="3171">
          <cell r="D3171">
            <v>753.83962809362743</v>
          </cell>
          <cell r="G3171">
            <v>72.269312591171683</v>
          </cell>
        </row>
        <row r="3172">
          <cell r="D3172">
            <v>301.53585123745097</v>
          </cell>
          <cell r="G3172">
            <v>72.098614204865058</v>
          </cell>
        </row>
        <row r="3173">
          <cell r="D3173">
            <v>286.45905867557843</v>
          </cell>
          <cell r="G3173">
            <v>71.931085408227119</v>
          </cell>
        </row>
        <row r="3174">
          <cell r="D3174">
            <v>874.45396858860784</v>
          </cell>
          <cell r="G3174">
            <v>71.921737906908206</v>
          </cell>
        </row>
        <row r="3175">
          <cell r="D3175">
            <v>2070.5461784971635</v>
          </cell>
          <cell r="G3175">
            <v>71.859703986325826</v>
          </cell>
        </row>
        <row r="3176">
          <cell r="D3176">
            <v>1266.4505751972943</v>
          </cell>
          <cell r="G3176">
            <v>71.763676818585736</v>
          </cell>
        </row>
        <row r="3177">
          <cell r="D3177">
            <v>201.02390082496731</v>
          </cell>
          <cell r="G3177">
            <v>71.521081217436574</v>
          </cell>
        </row>
        <row r="3178">
          <cell r="D3178">
            <v>2372.0820297346145</v>
          </cell>
          <cell r="G3178">
            <v>71.462077659290031</v>
          </cell>
        </row>
        <row r="3179">
          <cell r="D3179">
            <v>216.10069338683988</v>
          </cell>
          <cell r="G3179">
            <v>71.450498869211458</v>
          </cell>
        </row>
        <row r="3180">
          <cell r="D3180">
            <v>2462.5427851058498</v>
          </cell>
          <cell r="G3180">
            <v>71.44015710420706</v>
          </cell>
        </row>
        <row r="3181">
          <cell r="D3181">
            <v>859.37717602673536</v>
          </cell>
          <cell r="G3181">
            <v>71.37992046100014</v>
          </cell>
        </row>
        <row r="3182">
          <cell r="D3182">
            <v>2025.3158008115458</v>
          </cell>
          <cell r="G3182">
            <v>71.288233321481556</v>
          </cell>
        </row>
        <row r="3183">
          <cell r="D3183">
            <v>1206.1434049498039</v>
          </cell>
          <cell r="G3183">
            <v>71.272955926769953</v>
          </cell>
        </row>
        <row r="3184">
          <cell r="D3184">
            <v>507.5853495830425</v>
          </cell>
          <cell r="G3184">
            <v>70.996016727476231</v>
          </cell>
        </row>
        <row r="3185">
          <cell r="D3185">
            <v>643.27648263989545</v>
          </cell>
          <cell r="G3185">
            <v>70.941986565053128</v>
          </cell>
        </row>
        <row r="3186">
          <cell r="D3186">
            <v>95.486352891859482</v>
          </cell>
          <cell r="G3186">
            <v>70.899273755982193</v>
          </cell>
        </row>
        <row r="3187">
          <cell r="D3187">
            <v>477.43176445929743</v>
          </cell>
          <cell r="G3187">
            <v>70.809262223784742</v>
          </cell>
        </row>
        <row r="3188">
          <cell r="D3188">
            <v>1819.2663024659544</v>
          </cell>
          <cell r="G3188">
            <v>70.768422643576969</v>
          </cell>
        </row>
        <row r="3189">
          <cell r="D3189">
            <v>482.45736197992159</v>
          </cell>
          <cell r="G3189">
            <v>70.688775490881653</v>
          </cell>
        </row>
        <row r="3190">
          <cell r="D3190">
            <v>572.91811735115687</v>
          </cell>
          <cell r="G3190">
            <v>70.658078212016036</v>
          </cell>
        </row>
        <row r="3191">
          <cell r="D3191">
            <v>623.17409255739869</v>
          </cell>
          <cell r="G3191">
            <v>70.587632688538605</v>
          </cell>
        </row>
        <row r="3192">
          <cell r="D3192">
            <v>1336.8089404860327</v>
          </cell>
          <cell r="G3192">
            <v>70.553384496744329</v>
          </cell>
        </row>
        <row r="3193">
          <cell r="D3193">
            <v>346.76622892306864</v>
          </cell>
          <cell r="G3193">
            <v>70.076661118685465</v>
          </cell>
        </row>
        <row r="3194">
          <cell r="D3194">
            <v>85.43515785061112</v>
          </cell>
          <cell r="G3194">
            <v>70.03082612510093</v>
          </cell>
        </row>
        <row r="3195">
          <cell r="D3195">
            <v>55.281572726866017</v>
          </cell>
          <cell r="G3195">
            <v>69.872081265290404</v>
          </cell>
        </row>
        <row r="3196">
          <cell r="D3196">
            <v>2246.44209171901</v>
          </cell>
          <cell r="G3196">
            <v>69.792945793482474</v>
          </cell>
        </row>
        <row r="3197">
          <cell r="D3197">
            <v>452.30377685617651</v>
          </cell>
          <cell r="G3197">
            <v>69.424386344099716</v>
          </cell>
        </row>
        <row r="3198">
          <cell r="D3198">
            <v>231.17748594871242</v>
          </cell>
          <cell r="G3198">
            <v>69.35904039535842</v>
          </cell>
        </row>
        <row r="3199">
          <cell r="D3199">
            <v>1020.1962966867092</v>
          </cell>
          <cell r="G3199">
            <v>69.329142013846294</v>
          </cell>
        </row>
        <row r="3200">
          <cell r="D3200">
            <v>829.22359090299028</v>
          </cell>
          <cell r="G3200">
            <v>69.306370784055915</v>
          </cell>
        </row>
        <row r="3201">
          <cell r="D3201">
            <v>648.30208016051961</v>
          </cell>
          <cell r="G3201">
            <v>69.084737302340315</v>
          </cell>
        </row>
        <row r="3202">
          <cell r="D3202">
            <v>934.7611388360981</v>
          </cell>
          <cell r="G3202">
            <v>69.074066269099973</v>
          </cell>
        </row>
        <row r="3203">
          <cell r="D3203">
            <v>688.50686032551312</v>
          </cell>
          <cell r="G3203">
            <v>69.02393271721408</v>
          </cell>
        </row>
        <row r="3204">
          <cell r="D3204">
            <v>1356.9113305685294</v>
          </cell>
          <cell r="G3204">
            <v>69.018472009844942</v>
          </cell>
        </row>
        <row r="3205">
          <cell r="D3205">
            <v>593.02050743365362</v>
          </cell>
          <cell r="G3205">
            <v>68.855027862468859</v>
          </cell>
        </row>
        <row r="3206">
          <cell r="D3206">
            <v>572.91811735115687</v>
          </cell>
          <cell r="G3206">
            <v>68.739542163983344</v>
          </cell>
        </row>
        <row r="3207">
          <cell r="D3207">
            <v>331.6894363611961</v>
          </cell>
          <cell r="G3207">
            <v>68.632802986304341</v>
          </cell>
        </row>
        <row r="3208">
          <cell r="D3208">
            <v>1779.0615223009609</v>
          </cell>
          <cell r="G3208">
            <v>68.628950638842184</v>
          </cell>
        </row>
        <row r="3209">
          <cell r="D3209">
            <v>100.51195041248366</v>
          </cell>
          <cell r="G3209">
            <v>68.540757224478597</v>
          </cell>
        </row>
        <row r="3210">
          <cell r="D3210">
            <v>2407.2612123789836</v>
          </cell>
          <cell r="G3210">
            <v>68.425746662003348</v>
          </cell>
        </row>
        <row r="3211">
          <cell r="D3211">
            <v>351.7918264436928</v>
          </cell>
          <cell r="G3211">
            <v>68.306122270391114</v>
          </cell>
        </row>
        <row r="3212">
          <cell r="D3212">
            <v>2085.622971059036</v>
          </cell>
          <cell r="G3212">
            <v>68.27968916356086</v>
          </cell>
        </row>
        <row r="3213">
          <cell r="D3213">
            <v>185.94710826309478</v>
          </cell>
          <cell r="G3213">
            <v>68.241947944235974</v>
          </cell>
        </row>
        <row r="3214">
          <cell r="D3214">
            <v>251.27987603120917</v>
          </cell>
          <cell r="G3214">
            <v>68.237092308651839</v>
          </cell>
        </row>
        <row r="3215">
          <cell r="D3215">
            <v>160.81912065997386</v>
          </cell>
          <cell r="G3215">
            <v>68.179520125739856</v>
          </cell>
        </row>
        <row r="3216">
          <cell r="D3216">
            <v>487.48295950054575</v>
          </cell>
          <cell r="G3216">
            <v>68.174788671079099</v>
          </cell>
        </row>
        <row r="3217">
          <cell r="D3217">
            <v>1432.2952933778922</v>
          </cell>
          <cell r="G3217">
            <v>68.08452562221818</v>
          </cell>
        </row>
        <row r="3218">
          <cell r="D3218">
            <v>432.20138677367976</v>
          </cell>
          <cell r="G3218">
            <v>68.056704576216674</v>
          </cell>
        </row>
        <row r="3219">
          <cell r="D3219">
            <v>231.17748594871242</v>
          </cell>
          <cell r="G3219">
            <v>67.933929837047359</v>
          </cell>
        </row>
        <row r="3220">
          <cell r="D3220">
            <v>1517.7304512285034</v>
          </cell>
          <cell r="G3220">
            <v>67.917264432560273</v>
          </cell>
        </row>
        <row r="3221">
          <cell r="D3221">
            <v>804.09560329986925</v>
          </cell>
          <cell r="G3221">
            <v>67.706313443230698</v>
          </cell>
        </row>
        <row r="3222">
          <cell r="D3222">
            <v>638.25088511927129</v>
          </cell>
          <cell r="G3222">
            <v>67.706277854532587</v>
          </cell>
        </row>
        <row r="3223">
          <cell r="D3223">
            <v>603.07170247490194</v>
          </cell>
          <cell r="G3223">
            <v>67.673312400414559</v>
          </cell>
        </row>
        <row r="3224">
          <cell r="D3224">
            <v>723.68604296988235</v>
          </cell>
          <cell r="G3224">
            <v>67.664048993515124</v>
          </cell>
        </row>
        <row r="3225">
          <cell r="D3225">
            <v>1065.4266743723269</v>
          </cell>
          <cell r="G3225">
            <v>67.630169379970994</v>
          </cell>
        </row>
        <row r="3226">
          <cell r="D3226">
            <v>412.098996691183</v>
          </cell>
          <cell r="G3226">
            <v>67.580229801590889</v>
          </cell>
        </row>
        <row r="3227">
          <cell r="D3227">
            <v>1678.5495718884772</v>
          </cell>
          <cell r="G3227">
            <v>67.546822364737253</v>
          </cell>
        </row>
        <row r="3228">
          <cell r="D3228">
            <v>3407.355118983196</v>
          </cell>
          <cell r="G3228">
            <v>67.473601023525106</v>
          </cell>
        </row>
        <row r="3229">
          <cell r="D3229">
            <v>969.94032148046733</v>
          </cell>
          <cell r="G3229">
            <v>67.46818835400191</v>
          </cell>
        </row>
        <row r="3230">
          <cell r="D3230">
            <v>648.30208016051961</v>
          </cell>
          <cell r="G3230">
            <v>67.429110785201573</v>
          </cell>
        </row>
        <row r="3231">
          <cell r="D3231">
            <v>1000.0939066042124</v>
          </cell>
          <cell r="G3231">
            <v>67.356882190868205</v>
          </cell>
        </row>
        <row r="3232">
          <cell r="D3232">
            <v>2055.469385935291</v>
          </cell>
          <cell r="G3232">
            <v>67.279313060692189</v>
          </cell>
        </row>
        <row r="3233">
          <cell r="D3233">
            <v>3085.7168776632484</v>
          </cell>
          <cell r="G3233">
            <v>67.264747504632538</v>
          </cell>
        </row>
        <row r="3234">
          <cell r="D3234">
            <v>321.63824131994772</v>
          </cell>
          <cell r="G3234">
            <v>66.995158023317288</v>
          </cell>
        </row>
        <row r="3235">
          <cell r="D3235">
            <v>281.43346115495427</v>
          </cell>
          <cell r="G3235">
            <v>66.983887597443754</v>
          </cell>
        </row>
        <row r="3236">
          <cell r="D3236">
            <v>748.81403057300327</v>
          </cell>
          <cell r="G3236">
            <v>66.873575153185811</v>
          </cell>
        </row>
        <row r="3237">
          <cell r="D3237">
            <v>351.7918264436928</v>
          </cell>
          <cell r="G3237">
            <v>66.826266585514219</v>
          </cell>
        </row>
        <row r="3238">
          <cell r="D3238">
            <v>1648.395986764732</v>
          </cell>
          <cell r="G3238">
            <v>66.739427297510787</v>
          </cell>
        </row>
        <row r="3239">
          <cell r="D3239">
            <v>794.04440825862093</v>
          </cell>
          <cell r="G3239">
            <v>66.577043304047592</v>
          </cell>
        </row>
        <row r="3240">
          <cell r="D3240">
            <v>638.25088511927129</v>
          </cell>
          <cell r="G3240">
            <v>66.548389628830279</v>
          </cell>
        </row>
        <row r="3241">
          <cell r="D3241">
            <v>567.89251983053271</v>
          </cell>
          <cell r="G3241">
            <v>66.344643719054417</v>
          </cell>
        </row>
        <row r="3242">
          <cell r="D3242">
            <v>577.94371487178103</v>
          </cell>
          <cell r="G3242">
            <v>65.953833339496683</v>
          </cell>
        </row>
        <row r="3243">
          <cell r="D3243">
            <v>366.86861900556539</v>
          </cell>
          <cell r="G3243">
            <v>65.94832375277015</v>
          </cell>
        </row>
        <row r="3244">
          <cell r="D3244">
            <v>1980.0854231259282</v>
          </cell>
          <cell r="G3244">
            <v>65.927672218591326</v>
          </cell>
        </row>
        <row r="3245">
          <cell r="D3245">
            <v>1306.6553553622875</v>
          </cell>
          <cell r="G3245">
            <v>65.848774068335644</v>
          </cell>
        </row>
        <row r="3246">
          <cell r="D3246">
            <v>155.79352313934967</v>
          </cell>
          <cell r="G3246">
            <v>65.70213563193397</v>
          </cell>
        </row>
        <row r="3247">
          <cell r="D3247">
            <v>899.58195619172875</v>
          </cell>
          <cell r="G3247">
            <v>65.70036494052701</v>
          </cell>
        </row>
        <row r="3248">
          <cell r="D3248">
            <v>271.3822661137059</v>
          </cell>
          <cell r="G3248">
            <v>65.468716822537019</v>
          </cell>
        </row>
        <row r="3249">
          <cell r="D3249">
            <v>552.81572726866011</v>
          </cell>
          <cell r="G3249">
            <v>65.415346482994977</v>
          </cell>
        </row>
        <row r="3250">
          <cell r="D3250">
            <v>452.30377685617651</v>
          </cell>
          <cell r="G3250">
            <v>65.273036910969594</v>
          </cell>
        </row>
        <row r="3251">
          <cell r="D3251">
            <v>331.6894363611961</v>
          </cell>
          <cell r="G3251">
            <v>65.089259982448667</v>
          </cell>
        </row>
        <row r="3252">
          <cell r="D3252">
            <v>266.35666859308174</v>
          </cell>
          <cell r="G3252">
            <v>64.960413714034246</v>
          </cell>
        </row>
        <row r="3253">
          <cell r="D3253">
            <v>296.51025371682681</v>
          </cell>
          <cell r="G3253">
            <v>64.848148987609321</v>
          </cell>
        </row>
        <row r="3254">
          <cell r="D3254">
            <v>301.53585123745097</v>
          </cell>
          <cell r="G3254">
            <v>64.842039771384179</v>
          </cell>
        </row>
        <row r="3255">
          <cell r="D3255">
            <v>1733.8311446153432</v>
          </cell>
          <cell r="G3255">
            <v>64.748351764121225</v>
          </cell>
        </row>
        <row r="3256">
          <cell r="D3256">
            <v>371.89421652618955</v>
          </cell>
          <cell r="G3256">
            <v>64.60889217036862</v>
          </cell>
        </row>
        <row r="3257">
          <cell r="D3257">
            <v>778.96761569674834</v>
          </cell>
          <cell r="G3257">
            <v>64.607121390710972</v>
          </cell>
        </row>
        <row r="3258">
          <cell r="D3258">
            <v>794.04440825862093</v>
          </cell>
          <cell r="G3258">
            <v>64.454196410194598</v>
          </cell>
        </row>
        <row r="3259">
          <cell r="D3259">
            <v>633.22528759864713</v>
          </cell>
          <cell r="G3259">
            <v>64.4173818494004</v>
          </cell>
        </row>
        <row r="3260">
          <cell r="D3260">
            <v>859.37717602673536</v>
          </cell>
          <cell r="G3260">
            <v>64.411305741188826</v>
          </cell>
        </row>
        <row r="3261">
          <cell r="D3261">
            <v>75.383962809362743</v>
          </cell>
          <cell r="G3261">
            <v>64.19374199004163</v>
          </cell>
        </row>
        <row r="3262">
          <cell r="D3262">
            <v>929.73554131547394</v>
          </cell>
          <cell r="G3262">
            <v>64.173956856056265</v>
          </cell>
        </row>
        <row r="3263">
          <cell r="D3263">
            <v>301.53585123745097</v>
          </cell>
          <cell r="G3263">
            <v>64.094782331902366</v>
          </cell>
        </row>
        <row r="3264">
          <cell r="D3264">
            <v>572.91811735115687</v>
          </cell>
          <cell r="G3264">
            <v>64.030964991080509</v>
          </cell>
        </row>
        <row r="3265">
          <cell r="D3265">
            <v>628.19969007802285</v>
          </cell>
          <cell r="G3265">
            <v>63.882667556561032</v>
          </cell>
        </row>
        <row r="3266">
          <cell r="D3266">
            <v>834.24918842361444</v>
          </cell>
          <cell r="G3266">
            <v>63.789702986259641</v>
          </cell>
        </row>
        <row r="3267">
          <cell r="D3267">
            <v>990.04271156296409</v>
          </cell>
          <cell r="G3267">
            <v>63.737992781784598</v>
          </cell>
        </row>
        <row r="3268">
          <cell r="D3268">
            <v>668.40447024301636</v>
          </cell>
          <cell r="G3268">
            <v>63.712363294065376</v>
          </cell>
        </row>
        <row r="3269">
          <cell r="D3269">
            <v>236.2030834693366</v>
          </cell>
          <cell r="G3269">
            <v>63.703971047948997</v>
          </cell>
        </row>
        <row r="3270">
          <cell r="D3270">
            <v>859.37717602673536</v>
          </cell>
          <cell r="G3270">
            <v>63.703895022924186</v>
          </cell>
        </row>
        <row r="3271">
          <cell r="D3271">
            <v>376.91981404681371</v>
          </cell>
          <cell r="G3271">
            <v>63.654440180506789</v>
          </cell>
        </row>
        <row r="3272">
          <cell r="D3272">
            <v>668.40447024301636</v>
          </cell>
          <cell r="G3272">
            <v>63.583069973785399</v>
          </cell>
        </row>
        <row r="3273">
          <cell r="D3273">
            <v>261.33107107245752</v>
          </cell>
          <cell r="G3273">
            <v>63.426720540249718</v>
          </cell>
        </row>
        <row r="3274">
          <cell r="D3274">
            <v>894.55635867110459</v>
          </cell>
          <cell r="G3274">
            <v>63.238541544696602</v>
          </cell>
        </row>
        <row r="3275">
          <cell r="D3275">
            <v>286.45905867557843</v>
          </cell>
          <cell r="G3275">
            <v>63.187676500798247</v>
          </cell>
        </row>
        <row r="3276">
          <cell r="D3276">
            <v>467.38056941804905</v>
          </cell>
          <cell r="G3276">
            <v>62.934814541154054</v>
          </cell>
        </row>
        <row r="3277">
          <cell r="D3277">
            <v>944.81233387734642</v>
          </cell>
          <cell r="G3277">
            <v>62.86045351804276</v>
          </cell>
        </row>
        <row r="3278">
          <cell r="D3278">
            <v>201.02390082496731</v>
          </cell>
          <cell r="G3278">
            <v>62.771826142418078</v>
          </cell>
        </row>
        <row r="3279">
          <cell r="D3279">
            <v>271.3822661137059</v>
          </cell>
          <cell r="G3279">
            <v>62.735693342519134</v>
          </cell>
        </row>
        <row r="3280">
          <cell r="D3280">
            <v>593.02050743365362</v>
          </cell>
          <cell r="G3280">
            <v>62.725591035077457</v>
          </cell>
        </row>
        <row r="3281">
          <cell r="D3281">
            <v>427.1757892530556</v>
          </cell>
          <cell r="G3281">
            <v>62.696788738470765</v>
          </cell>
        </row>
        <row r="3282">
          <cell r="D3282">
            <v>668.40447024301636</v>
          </cell>
          <cell r="G3282">
            <v>62.560589662674587</v>
          </cell>
        </row>
        <row r="3283">
          <cell r="D3283">
            <v>743.7884330523791</v>
          </cell>
          <cell r="G3283">
            <v>62.371908845945192</v>
          </cell>
        </row>
        <row r="3284">
          <cell r="D3284">
            <v>306.56144875807519</v>
          </cell>
          <cell r="G3284">
            <v>62.264548316282109</v>
          </cell>
        </row>
        <row r="3285">
          <cell r="D3285">
            <v>623.17409255739869</v>
          </cell>
          <cell r="G3285">
            <v>62.189172915362214</v>
          </cell>
        </row>
        <row r="3286">
          <cell r="D3286">
            <v>7146.3996743275884</v>
          </cell>
          <cell r="G3286">
            <v>61.993894898589829</v>
          </cell>
        </row>
        <row r="3287">
          <cell r="D3287">
            <v>185.94710826309478</v>
          </cell>
          <cell r="G3287">
            <v>61.9881486491836</v>
          </cell>
        </row>
        <row r="3288">
          <cell r="D3288">
            <v>407.07339917055884</v>
          </cell>
          <cell r="G3288">
            <v>61.888598025046065</v>
          </cell>
        </row>
        <row r="3289">
          <cell r="D3289">
            <v>678.45566528426468</v>
          </cell>
          <cell r="G3289">
            <v>61.47920204650017</v>
          </cell>
        </row>
        <row r="3290">
          <cell r="D3290">
            <v>326.66383884057188</v>
          </cell>
          <cell r="G3290">
            <v>61.386185290713847</v>
          </cell>
        </row>
        <row r="3291">
          <cell r="D3291">
            <v>2633.4131008070722</v>
          </cell>
          <cell r="G3291">
            <v>61.313877043049317</v>
          </cell>
        </row>
        <row r="3292">
          <cell r="D3292">
            <v>135.69113305685295</v>
          </cell>
          <cell r="G3292">
            <v>61.265731189659817</v>
          </cell>
        </row>
        <row r="3293">
          <cell r="D3293">
            <v>889.53076115048043</v>
          </cell>
          <cell r="G3293">
            <v>61.236937506151762</v>
          </cell>
        </row>
        <row r="3294">
          <cell r="D3294">
            <v>713.63484792863403</v>
          </cell>
          <cell r="G3294">
            <v>61.132946404267507</v>
          </cell>
        </row>
        <row r="3295">
          <cell r="D3295">
            <v>452.30377685617651</v>
          </cell>
          <cell r="G3295">
            <v>61.094405094275409</v>
          </cell>
        </row>
        <row r="3296">
          <cell r="D3296">
            <v>417.12459421180722</v>
          </cell>
          <cell r="G3296">
            <v>60.990776545709878</v>
          </cell>
        </row>
        <row r="3297">
          <cell r="D3297">
            <v>261.33107107245752</v>
          </cell>
          <cell r="G3297">
            <v>60.905461185975341</v>
          </cell>
        </row>
        <row r="3298">
          <cell r="D3298">
            <v>969.94032148046733</v>
          </cell>
          <cell r="G3298">
            <v>60.89194958297832</v>
          </cell>
        </row>
        <row r="3299">
          <cell r="D3299">
            <v>532.71333718616347</v>
          </cell>
          <cell r="G3299">
            <v>60.860773736955657</v>
          </cell>
        </row>
        <row r="3300">
          <cell r="D3300">
            <v>165.84471818059805</v>
          </cell>
          <cell r="G3300">
            <v>60.848843778708151</v>
          </cell>
        </row>
        <row r="3301">
          <cell r="D3301">
            <v>105.53754793310785</v>
          </cell>
          <cell r="G3301">
            <v>60.779556967562336</v>
          </cell>
        </row>
        <row r="3302">
          <cell r="D3302">
            <v>80.409560329986931</v>
          </cell>
          <cell r="G3302">
            <v>60.648329039082789</v>
          </cell>
        </row>
        <row r="3303">
          <cell r="D3303">
            <v>216.10069338683988</v>
          </cell>
          <cell r="G3303">
            <v>60.632657470602709</v>
          </cell>
        </row>
        <row r="3304">
          <cell r="D3304">
            <v>1040.2986867692059</v>
          </cell>
          <cell r="G3304">
            <v>60.271719631360781</v>
          </cell>
        </row>
        <row r="3305">
          <cell r="D3305">
            <v>2181.1093239508955</v>
          </cell>
          <cell r="G3305">
            <v>60.213229502897391</v>
          </cell>
        </row>
        <row r="3306">
          <cell r="D3306">
            <v>95.486352891859482</v>
          </cell>
          <cell r="G3306">
            <v>60.150399006061605</v>
          </cell>
        </row>
        <row r="3307">
          <cell r="D3307">
            <v>618.14849503677453</v>
          </cell>
          <cell r="G3307">
            <v>60.11145146049283</v>
          </cell>
        </row>
        <row r="3308">
          <cell r="D3308">
            <v>1708.7031570122224</v>
          </cell>
          <cell r="G3308">
            <v>60.099237911997591</v>
          </cell>
        </row>
        <row r="3309">
          <cell r="D3309">
            <v>422.15019173243138</v>
          </cell>
          <cell r="G3309">
            <v>60.091796908602291</v>
          </cell>
        </row>
        <row r="3310">
          <cell r="D3310">
            <v>517.63654462429088</v>
          </cell>
          <cell r="G3310">
            <v>59.978493512837211</v>
          </cell>
        </row>
        <row r="3311">
          <cell r="D3311">
            <v>236.2030834693366</v>
          </cell>
          <cell r="G3311">
            <v>59.946564081443917</v>
          </cell>
        </row>
        <row r="3312">
          <cell r="D3312">
            <v>422.15019173243138</v>
          </cell>
          <cell r="G3312">
            <v>59.768471491270702</v>
          </cell>
        </row>
        <row r="3313">
          <cell r="D3313">
            <v>1025.2218942073334</v>
          </cell>
          <cell r="G3313">
            <v>59.674164971582243</v>
          </cell>
        </row>
        <row r="3314">
          <cell r="D3314">
            <v>582.9693123924053</v>
          </cell>
          <cell r="G3314">
            <v>59.654557866845636</v>
          </cell>
        </row>
        <row r="3315">
          <cell r="D3315">
            <v>783.99321321737261</v>
          </cell>
          <cell r="G3315">
            <v>59.635250680194275</v>
          </cell>
        </row>
        <row r="3316">
          <cell r="D3316">
            <v>180.92151074247059</v>
          </cell>
          <cell r="G3316">
            <v>59.533883441745068</v>
          </cell>
        </row>
        <row r="3317">
          <cell r="D3317">
            <v>1181.0154173466831</v>
          </cell>
          <cell r="G3317">
            <v>59.262507563597261</v>
          </cell>
        </row>
        <row r="3318">
          <cell r="D3318">
            <v>407.07339917055884</v>
          </cell>
          <cell r="G3318">
            <v>59.233368179777742</v>
          </cell>
        </row>
        <row r="3319">
          <cell r="D3319">
            <v>673.43006776364052</v>
          </cell>
          <cell r="G3319">
            <v>59.155102752588924</v>
          </cell>
        </row>
        <row r="3320">
          <cell r="D3320">
            <v>1030.2474917279576</v>
          </cell>
          <cell r="G3320">
            <v>59.022263708221871</v>
          </cell>
        </row>
        <row r="3321">
          <cell r="D3321">
            <v>889.53076115048043</v>
          </cell>
          <cell r="G3321">
            <v>58.915534743300086</v>
          </cell>
        </row>
        <row r="3322">
          <cell r="D3322">
            <v>497.53415454179412</v>
          </cell>
          <cell r="G3322">
            <v>58.91264190700975</v>
          </cell>
        </row>
        <row r="3323">
          <cell r="D3323">
            <v>135.69113305685295</v>
          </cell>
          <cell r="G3323">
            <v>58.877670443984769</v>
          </cell>
        </row>
        <row r="3324">
          <cell r="D3324">
            <v>663.3788727223922</v>
          </cell>
          <cell r="G3324">
            <v>58.818262064149479</v>
          </cell>
        </row>
        <row r="3325">
          <cell r="D3325">
            <v>472.40616693867321</v>
          </cell>
          <cell r="G3325">
            <v>58.763393456981142</v>
          </cell>
        </row>
        <row r="3326">
          <cell r="D3326">
            <v>1286.5529652797909</v>
          </cell>
          <cell r="G3326">
            <v>58.7130196499769</v>
          </cell>
        </row>
        <row r="3327">
          <cell r="D3327">
            <v>1296.6041603210392</v>
          </cell>
          <cell r="G3327">
            <v>58.642718145800295</v>
          </cell>
        </row>
        <row r="3328">
          <cell r="D3328">
            <v>668.40447024301636</v>
          </cell>
          <cell r="G3328">
            <v>58.59177340119512</v>
          </cell>
        </row>
        <row r="3329">
          <cell r="D3329">
            <v>522.66214214491504</v>
          </cell>
          <cell r="G3329">
            <v>58.52069235083377</v>
          </cell>
        </row>
        <row r="3330">
          <cell r="D3330">
            <v>291.48465619620265</v>
          </cell>
          <cell r="G3330">
            <v>58.399732200903983</v>
          </cell>
        </row>
        <row r="3331">
          <cell r="D3331">
            <v>80.409560329986931</v>
          </cell>
          <cell r="G3331">
            <v>58.327579802212931</v>
          </cell>
        </row>
        <row r="3332">
          <cell r="D3332">
            <v>864.40277354735952</v>
          </cell>
          <cell r="G3332">
            <v>58.259314742968279</v>
          </cell>
        </row>
        <row r="3333">
          <cell r="D3333">
            <v>618.14849503677453</v>
          </cell>
          <cell r="G3333">
            <v>58.24102578674519</v>
          </cell>
        </row>
        <row r="3334">
          <cell r="D3334">
            <v>643.27648263989545</v>
          </cell>
          <cell r="G3334">
            <v>58.157260438700469</v>
          </cell>
        </row>
        <row r="3335">
          <cell r="D3335">
            <v>3020.3841098951343</v>
          </cell>
          <cell r="G3335">
            <v>58.156456453208705</v>
          </cell>
        </row>
        <row r="3336">
          <cell r="D3336">
            <v>346.76622892306864</v>
          </cell>
          <cell r="G3336">
            <v>58.094826335261949</v>
          </cell>
        </row>
        <row r="3337">
          <cell r="D3337">
            <v>834.24918842361444</v>
          </cell>
          <cell r="G3337">
            <v>58.091320932171065</v>
          </cell>
        </row>
        <row r="3338">
          <cell r="D3338">
            <v>261.33107107245752</v>
          </cell>
          <cell r="G3338">
            <v>57.747028520375991</v>
          </cell>
        </row>
        <row r="3339">
          <cell r="D3339">
            <v>477.43176445929743</v>
          </cell>
          <cell r="G3339">
            <v>57.621575434607493</v>
          </cell>
        </row>
        <row r="3340">
          <cell r="D3340">
            <v>422.15019173243138</v>
          </cell>
          <cell r="G3340">
            <v>57.58136662532214</v>
          </cell>
        </row>
        <row r="3341">
          <cell r="D3341">
            <v>1949.931838002183</v>
          </cell>
          <cell r="G3341">
            <v>57.42297967275352</v>
          </cell>
        </row>
        <row r="3342">
          <cell r="D3342">
            <v>809.12120082049353</v>
          </cell>
          <cell r="G3342">
            <v>57.29747898070989</v>
          </cell>
        </row>
        <row r="3343">
          <cell r="D3343">
            <v>1080.5034669341994</v>
          </cell>
          <cell r="G3343">
            <v>57.289012579878673</v>
          </cell>
        </row>
        <row r="3344">
          <cell r="D3344">
            <v>1663.4727793266047</v>
          </cell>
          <cell r="G3344">
            <v>57.288924484283172</v>
          </cell>
        </row>
        <row r="3345">
          <cell r="D3345">
            <v>2407.2612123789836</v>
          </cell>
          <cell r="G3345">
            <v>56.933229396722787</v>
          </cell>
        </row>
        <row r="3346">
          <cell r="D3346">
            <v>603.07170247490194</v>
          </cell>
          <cell r="G3346">
            <v>56.709496312041303</v>
          </cell>
        </row>
        <row r="3347">
          <cell r="D3347">
            <v>2341.9284446108695</v>
          </cell>
          <cell r="G3347">
            <v>56.418573171320638</v>
          </cell>
        </row>
        <row r="3348">
          <cell r="D3348">
            <v>376.91981404681371</v>
          </cell>
          <cell r="G3348">
            <v>56.359749667310489</v>
          </cell>
        </row>
        <row r="3349">
          <cell r="D3349">
            <v>452.30377685617651</v>
          </cell>
          <cell r="G3349">
            <v>56.167237423058431</v>
          </cell>
        </row>
        <row r="3350">
          <cell r="D3350">
            <v>236.2030834693366</v>
          </cell>
          <cell r="G3350">
            <v>56.062928190538479</v>
          </cell>
        </row>
        <row r="3351">
          <cell r="D3351">
            <v>266.35666859308174</v>
          </cell>
          <cell r="G3351">
            <v>55.99458940436859</v>
          </cell>
        </row>
        <row r="3352">
          <cell r="D3352">
            <v>115.58874297435621</v>
          </cell>
          <cell r="G3352">
            <v>55.887020578341492</v>
          </cell>
        </row>
        <row r="3353">
          <cell r="D3353">
            <v>492.50855702116996</v>
          </cell>
          <cell r="G3353">
            <v>55.814338586189891</v>
          </cell>
        </row>
        <row r="3354">
          <cell r="D3354">
            <v>673.43006776364052</v>
          </cell>
          <cell r="G3354">
            <v>55.774509797903427</v>
          </cell>
        </row>
        <row r="3355">
          <cell r="D3355">
            <v>261.33107107245752</v>
          </cell>
          <cell r="G3355">
            <v>55.761377537163504</v>
          </cell>
        </row>
        <row r="3356">
          <cell r="D3356">
            <v>130.66553553622876</v>
          </cell>
          <cell r="G3356">
            <v>55.716733329155375</v>
          </cell>
        </row>
        <row r="3357">
          <cell r="D3357">
            <v>1442.3464884191405</v>
          </cell>
          <cell r="G3357">
            <v>55.619424419800524</v>
          </cell>
        </row>
        <row r="3358">
          <cell r="D3358">
            <v>331.6894363611961</v>
          </cell>
          <cell r="G3358">
            <v>55.616481823433958</v>
          </cell>
        </row>
        <row r="3359">
          <cell r="D3359">
            <v>30.153585123745099</v>
          </cell>
          <cell r="G3359">
            <v>55.542626590103083</v>
          </cell>
        </row>
        <row r="3360">
          <cell r="D3360">
            <v>130.66553553622876</v>
          </cell>
          <cell r="G3360">
            <v>55.498792679080154</v>
          </cell>
        </row>
        <row r="3361">
          <cell r="D3361">
            <v>2191.1605189921438</v>
          </cell>
          <cell r="G3361">
            <v>55.475453738360123</v>
          </cell>
        </row>
        <row r="3362">
          <cell r="D3362">
            <v>90.460755371235294</v>
          </cell>
          <cell r="G3362">
            <v>55.354514759953972</v>
          </cell>
        </row>
        <row r="3363">
          <cell r="D3363">
            <v>356.81742396431702</v>
          </cell>
          <cell r="G3363">
            <v>55.265517008466205</v>
          </cell>
        </row>
        <row r="3364">
          <cell r="D3364">
            <v>256.30547355183336</v>
          </cell>
          <cell r="G3364">
            <v>55.129252302791329</v>
          </cell>
        </row>
        <row r="3365">
          <cell r="D3365">
            <v>643.27648263989545</v>
          </cell>
          <cell r="G3365">
            <v>55.097992716580968</v>
          </cell>
        </row>
        <row r="3366">
          <cell r="D3366">
            <v>422.15019173243138</v>
          </cell>
          <cell r="G3366">
            <v>54.862784072912433</v>
          </cell>
        </row>
        <row r="3367">
          <cell r="D3367">
            <v>859.37717602673536</v>
          </cell>
          <cell r="G3367">
            <v>54.664557268731222</v>
          </cell>
        </row>
        <row r="3368">
          <cell r="D3368">
            <v>598.04610495427778</v>
          </cell>
          <cell r="G3368">
            <v>54.597591866649942</v>
          </cell>
        </row>
        <row r="3369">
          <cell r="D3369">
            <v>854.3515785061112</v>
          </cell>
          <cell r="G3369">
            <v>54.545301343067891</v>
          </cell>
        </row>
        <row r="3370">
          <cell r="D3370">
            <v>1532.8072437903759</v>
          </cell>
          <cell r="G3370">
            <v>54.457900960396202</v>
          </cell>
        </row>
        <row r="3371">
          <cell r="D3371">
            <v>25.127987603120914</v>
          </cell>
          <cell r="G3371">
            <v>54.347782363059089</v>
          </cell>
        </row>
        <row r="3372">
          <cell r="D3372">
            <v>964.91472395984317</v>
          </cell>
          <cell r="G3372">
            <v>54.342061803729997</v>
          </cell>
        </row>
        <row r="3373">
          <cell r="D3373">
            <v>271.3822661137059</v>
          </cell>
          <cell r="G3373">
            <v>54.301908890607791</v>
          </cell>
        </row>
        <row r="3374">
          <cell r="D3374">
            <v>1050.3498818104542</v>
          </cell>
          <cell r="G3374">
            <v>54.159761066446961</v>
          </cell>
        </row>
        <row r="3375">
          <cell r="D3375">
            <v>542.76453222741179</v>
          </cell>
          <cell r="G3375">
            <v>54.138509497698237</v>
          </cell>
        </row>
        <row r="3376">
          <cell r="D3376">
            <v>492.50855702116996</v>
          </cell>
          <cell r="G3376">
            <v>54.116535838048101</v>
          </cell>
        </row>
        <row r="3377">
          <cell r="D3377">
            <v>799.07000577924509</v>
          </cell>
          <cell r="G3377">
            <v>54.084440277738764</v>
          </cell>
        </row>
        <row r="3378">
          <cell r="D3378">
            <v>120.6143404949804</v>
          </cell>
          <cell r="G3378">
            <v>54.016390506080526</v>
          </cell>
        </row>
        <row r="3379">
          <cell r="D3379">
            <v>1507.6792561872549</v>
          </cell>
          <cell r="G3379">
            <v>53.875797655255724</v>
          </cell>
        </row>
        <row r="3380">
          <cell r="D3380">
            <v>643.27648263989545</v>
          </cell>
          <cell r="G3380">
            <v>53.591660561377616</v>
          </cell>
        </row>
        <row r="3381">
          <cell r="D3381">
            <v>241.22868098996079</v>
          </cell>
          <cell r="G3381">
            <v>53.591612890521901</v>
          </cell>
        </row>
        <row r="3382">
          <cell r="D3382">
            <v>738.76283553175494</v>
          </cell>
          <cell r="G3382">
            <v>53.561859253076577</v>
          </cell>
        </row>
        <row r="3383">
          <cell r="D3383">
            <v>1477.5256710635099</v>
          </cell>
          <cell r="G3383">
            <v>53.494602561144639</v>
          </cell>
        </row>
        <row r="3384">
          <cell r="D3384">
            <v>3799.3517255918823</v>
          </cell>
          <cell r="G3384">
            <v>53.487437817181267</v>
          </cell>
        </row>
        <row r="3385">
          <cell r="D3385">
            <v>497.53415454179412</v>
          </cell>
          <cell r="G3385">
            <v>53.479115215519535</v>
          </cell>
        </row>
        <row r="3386">
          <cell r="D3386">
            <v>1221.2201975116766</v>
          </cell>
          <cell r="G3386">
            <v>53.392899947983736</v>
          </cell>
        </row>
        <row r="3387">
          <cell r="D3387">
            <v>1683.5751694091014</v>
          </cell>
          <cell r="G3387">
            <v>53.367327523855593</v>
          </cell>
        </row>
        <row r="3388">
          <cell r="D3388">
            <v>1447.3720859397647</v>
          </cell>
          <cell r="G3388">
            <v>53.349681345245308</v>
          </cell>
        </row>
        <row r="3389">
          <cell r="D3389">
            <v>1452.3976834603889</v>
          </cell>
          <cell r="G3389">
            <v>53.141327986768545</v>
          </cell>
        </row>
        <row r="3390">
          <cell r="D3390">
            <v>1281.5273677591667</v>
          </cell>
          <cell r="G3390">
            <v>53.114758332925163</v>
          </cell>
        </row>
        <row r="3391">
          <cell r="D3391">
            <v>140.71673057747714</v>
          </cell>
          <cell r="G3391">
            <v>53.06563064983618</v>
          </cell>
        </row>
        <row r="3392">
          <cell r="D3392">
            <v>160.81912065997386</v>
          </cell>
          <cell r="G3392">
            <v>52.961404307197945</v>
          </cell>
        </row>
        <row r="3393">
          <cell r="D3393">
            <v>241.22868098996079</v>
          </cell>
          <cell r="G3393">
            <v>52.814139013137122</v>
          </cell>
        </row>
        <row r="3394">
          <cell r="D3394">
            <v>291.48465619620265</v>
          </cell>
          <cell r="G3394">
            <v>52.695296434410764</v>
          </cell>
        </row>
        <row r="3395">
          <cell r="D3395">
            <v>577.94371487178103</v>
          </cell>
          <cell r="G3395">
            <v>52.089163178011148</v>
          </cell>
        </row>
        <row r="3396">
          <cell r="D3396">
            <v>703.5836528873856</v>
          </cell>
          <cell r="G3396">
            <v>51.923343451358093</v>
          </cell>
        </row>
        <row r="3397">
          <cell r="D3397">
            <v>1387.0649156922746</v>
          </cell>
          <cell r="G3397">
            <v>51.919724498923713</v>
          </cell>
        </row>
        <row r="3398">
          <cell r="D3398">
            <v>125.63993801560459</v>
          </cell>
          <cell r="G3398">
            <v>51.863991483833708</v>
          </cell>
        </row>
        <row r="3399">
          <cell r="D3399">
            <v>909.63315123297718</v>
          </cell>
          <cell r="G3399">
            <v>51.828708113995106</v>
          </cell>
        </row>
        <row r="3400">
          <cell r="D3400">
            <v>346.76622892306864</v>
          </cell>
          <cell r="G3400">
            <v>51.754854014626751</v>
          </cell>
        </row>
        <row r="3401">
          <cell r="D3401">
            <v>552.81572726866011</v>
          </cell>
          <cell r="G3401">
            <v>51.697134711707669</v>
          </cell>
        </row>
        <row r="3402">
          <cell r="D3402">
            <v>125.63993801560459</v>
          </cell>
          <cell r="G3402">
            <v>51.662591598596933</v>
          </cell>
        </row>
        <row r="3403">
          <cell r="D3403">
            <v>2231.3652991571375</v>
          </cell>
          <cell r="G3403">
            <v>51.645403173633234</v>
          </cell>
        </row>
        <row r="3404">
          <cell r="D3404">
            <v>221.12629090746407</v>
          </cell>
          <cell r="G3404">
            <v>51.606525963575969</v>
          </cell>
        </row>
        <row r="3405">
          <cell r="D3405">
            <v>211.07509586621569</v>
          </cell>
          <cell r="G3405">
            <v>51.36963430934177</v>
          </cell>
        </row>
        <row r="3406">
          <cell r="D3406">
            <v>271.3822661137059</v>
          </cell>
          <cell r="G3406">
            <v>51.339175933613085</v>
          </cell>
        </row>
        <row r="3407">
          <cell r="D3407">
            <v>1206.1434049498039</v>
          </cell>
          <cell r="G3407">
            <v>51.253926694161791</v>
          </cell>
        </row>
        <row r="3408">
          <cell r="D3408">
            <v>718.66044544925819</v>
          </cell>
          <cell r="G3408">
            <v>51.239233974918115</v>
          </cell>
        </row>
        <row r="3409">
          <cell r="D3409">
            <v>125.63993801560459</v>
          </cell>
          <cell r="G3409">
            <v>51.19363121844551</v>
          </cell>
        </row>
        <row r="3410">
          <cell r="D3410">
            <v>236.2030834693366</v>
          </cell>
          <cell r="G3410">
            <v>51.134773384010188</v>
          </cell>
        </row>
        <row r="3411">
          <cell r="D3411">
            <v>1427.2696958572681</v>
          </cell>
          <cell r="G3411">
            <v>51.127817394831219</v>
          </cell>
        </row>
        <row r="3412">
          <cell r="D3412">
            <v>296.51025371682681</v>
          </cell>
          <cell r="G3412">
            <v>51.014518194229446</v>
          </cell>
        </row>
        <row r="3413">
          <cell r="D3413">
            <v>432.20138677367976</v>
          </cell>
          <cell r="G3413">
            <v>50.960830991257787</v>
          </cell>
        </row>
        <row r="3414">
          <cell r="D3414">
            <v>1085.5290644548236</v>
          </cell>
          <cell r="G3414">
            <v>50.959684775187228</v>
          </cell>
        </row>
        <row r="3415">
          <cell r="D3415">
            <v>160.81912065997386</v>
          </cell>
          <cell r="G3415">
            <v>50.86862278832848</v>
          </cell>
        </row>
        <row r="3416">
          <cell r="D3416">
            <v>472.40616693867321</v>
          </cell>
          <cell r="G3416">
            <v>50.783934031590789</v>
          </cell>
        </row>
        <row r="3417">
          <cell r="D3417">
            <v>276.40786363433006</v>
          </cell>
          <cell r="G3417">
            <v>50.698363972762728</v>
          </cell>
        </row>
        <row r="3418">
          <cell r="D3418">
            <v>748.81403057300327</v>
          </cell>
          <cell r="G3418">
            <v>50.674378145029841</v>
          </cell>
        </row>
        <row r="3419">
          <cell r="D3419">
            <v>75.383962809362743</v>
          </cell>
          <cell r="G3419">
            <v>50.348782390975764</v>
          </cell>
        </row>
        <row r="3420">
          <cell r="D3420">
            <v>397.02220412931047</v>
          </cell>
          <cell r="G3420">
            <v>50.299224935019865</v>
          </cell>
        </row>
        <row r="3421">
          <cell r="D3421">
            <v>145.74232809810132</v>
          </cell>
          <cell r="G3421">
            <v>50.286183385884073</v>
          </cell>
        </row>
        <row r="3422">
          <cell r="D3422">
            <v>160.81912065997386</v>
          </cell>
          <cell r="G3422">
            <v>50.066603133272466</v>
          </cell>
        </row>
        <row r="3423">
          <cell r="D3423">
            <v>4261.7066974893078</v>
          </cell>
          <cell r="G3423">
            <v>50.053327770727506</v>
          </cell>
        </row>
        <row r="3424">
          <cell r="D3424">
            <v>246.25427851058498</v>
          </cell>
          <cell r="G3424">
            <v>50.032814281070046</v>
          </cell>
        </row>
        <row r="3425">
          <cell r="D3425">
            <v>537.73893470678763</v>
          </cell>
          <cell r="G3425">
            <v>49.995251501981976</v>
          </cell>
        </row>
        <row r="3426">
          <cell r="D3426">
            <v>40.204780164993466</v>
          </cell>
          <cell r="G3426">
            <v>49.939057948671945</v>
          </cell>
        </row>
        <row r="3427">
          <cell r="D3427">
            <v>140.71673057747714</v>
          </cell>
          <cell r="G3427">
            <v>49.893946684986169</v>
          </cell>
        </row>
        <row r="3428">
          <cell r="D3428">
            <v>512.61094710366672</v>
          </cell>
          <cell r="G3428">
            <v>49.882320132443965</v>
          </cell>
        </row>
        <row r="3429">
          <cell r="D3429">
            <v>90.460755371235294</v>
          </cell>
          <cell r="G3429">
            <v>49.852284310694763</v>
          </cell>
        </row>
        <row r="3430">
          <cell r="D3430">
            <v>442.25258181492813</v>
          </cell>
          <cell r="G3430">
            <v>49.814431753794288</v>
          </cell>
        </row>
        <row r="3431">
          <cell r="D3431">
            <v>603.07170247490194</v>
          </cell>
          <cell r="G3431">
            <v>49.762344877005894</v>
          </cell>
        </row>
        <row r="3432">
          <cell r="D3432">
            <v>100.51195041248366</v>
          </cell>
          <cell r="G3432">
            <v>49.736498250916959</v>
          </cell>
        </row>
        <row r="3433">
          <cell r="D3433">
            <v>110.56314545373203</v>
          </cell>
          <cell r="G3433">
            <v>49.626053940299251</v>
          </cell>
        </row>
        <row r="3434">
          <cell r="D3434">
            <v>2894.7441718795294</v>
          </cell>
          <cell r="G3434">
            <v>49.575007374663898</v>
          </cell>
        </row>
        <row r="3435">
          <cell r="D3435">
            <v>291.48465619620265</v>
          </cell>
          <cell r="G3435">
            <v>49.565122505382121</v>
          </cell>
        </row>
        <row r="3436">
          <cell r="D3436">
            <v>246.25427851058498</v>
          </cell>
          <cell r="G3436">
            <v>49.517388761061056</v>
          </cell>
        </row>
        <row r="3437">
          <cell r="D3437">
            <v>281.43346115495427</v>
          </cell>
          <cell r="G3437">
            <v>49.510680509666606</v>
          </cell>
        </row>
        <row r="3438">
          <cell r="D3438">
            <v>145.74232809810132</v>
          </cell>
          <cell r="G3438">
            <v>49.445372201526041</v>
          </cell>
        </row>
        <row r="3439">
          <cell r="D3439">
            <v>371.89421652618955</v>
          </cell>
          <cell r="G3439">
            <v>49.305180466398404</v>
          </cell>
        </row>
        <row r="3440">
          <cell r="D3440">
            <v>502.55975206241834</v>
          </cell>
          <cell r="G3440">
            <v>49.287848376840351</v>
          </cell>
        </row>
        <row r="3441">
          <cell r="D3441">
            <v>507.5853495830425</v>
          </cell>
          <cell r="G3441">
            <v>49.27166765303712</v>
          </cell>
        </row>
        <row r="3442">
          <cell r="D3442">
            <v>381.94541156743793</v>
          </cell>
          <cell r="G3442">
            <v>49.245661142482184</v>
          </cell>
        </row>
        <row r="3443">
          <cell r="D3443">
            <v>261.33107107245752</v>
          </cell>
          <cell r="G3443">
            <v>49.024475842332386</v>
          </cell>
        </row>
        <row r="3444">
          <cell r="D3444">
            <v>195.99830330434315</v>
          </cell>
          <cell r="G3444">
            <v>48.993087916741807</v>
          </cell>
        </row>
        <row r="3445">
          <cell r="D3445">
            <v>226.15188842808826</v>
          </cell>
          <cell r="G3445">
            <v>48.967963585247666</v>
          </cell>
        </row>
        <row r="3446">
          <cell r="D3446">
            <v>587.99490991302946</v>
          </cell>
          <cell r="G3446">
            <v>48.864201463252989</v>
          </cell>
        </row>
        <row r="3447">
          <cell r="D3447">
            <v>296.51025371682681</v>
          </cell>
          <cell r="G3447">
            <v>48.738512016059651</v>
          </cell>
        </row>
        <row r="3448">
          <cell r="D3448">
            <v>653.32767768114377</v>
          </cell>
          <cell r="G3448">
            <v>48.629200736708057</v>
          </cell>
        </row>
        <row r="3449">
          <cell r="D3449">
            <v>391.99660660868631</v>
          </cell>
          <cell r="G3449">
            <v>48.620391994268111</v>
          </cell>
        </row>
        <row r="3450">
          <cell r="D3450">
            <v>326.66383884057188</v>
          </cell>
          <cell r="G3450">
            <v>48.614778633823704</v>
          </cell>
        </row>
        <row r="3451">
          <cell r="D3451">
            <v>658.35327520176804</v>
          </cell>
          <cell r="G3451">
            <v>48.359718442741709</v>
          </cell>
        </row>
        <row r="3452">
          <cell r="D3452">
            <v>658.35327520176804</v>
          </cell>
          <cell r="G3452">
            <v>48.222083374217398</v>
          </cell>
        </row>
        <row r="3453">
          <cell r="D3453">
            <v>175.8959132218464</v>
          </cell>
          <cell r="G3453">
            <v>48.209843606290974</v>
          </cell>
        </row>
        <row r="3454">
          <cell r="D3454">
            <v>1030.2474917279576</v>
          </cell>
          <cell r="G3454">
            <v>48.090400840550842</v>
          </cell>
        </row>
        <row r="3455">
          <cell r="D3455">
            <v>1050.3498818104542</v>
          </cell>
          <cell r="G3455">
            <v>48.077744486724391</v>
          </cell>
        </row>
        <row r="3456">
          <cell r="D3456">
            <v>1075.4778694135753</v>
          </cell>
          <cell r="G3456">
            <v>47.903130944143754</v>
          </cell>
        </row>
        <row r="3457">
          <cell r="D3457">
            <v>256.30547355183336</v>
          </cell>
          <cell r="G3457">
            <v>47.900466524122812</v>
          </cell>
        </row>
        <row r="3458">
          <cell r="D3458">
            <v>271.3822661137059</v>
          </cell>
          <cell r="G3458">
            <v>47.883657117095296</v>
          </cell>
        </row>
        <row r="3459">
          <cell r="D3459">
            <v>914.65874875360134</v>
          </cell>
          <cell r="G3459">
            <v>47.775150995394831</v>
          </cell>
        </row>
        <row r="3460">
          <cell r="D3460">
            <v>185.94710826309478</v>
          </cell>
          <cell r="G3460">
            <v>47.711102613107599</v>
          </cell>
        </row>
        <row r="3461">
          <cell r="D3461">
            <v>251.27987603120917</v>
          </cell>
          <cell r="G3461">
            <v>47.550443737684645</v>
          </cell>
        </row>
        <row r="3462">
          <cell r="D3462">
            <v>572.91811735115687</v>
          </cell>
          <cell r="G3462">
            <v>47.518954341829598</v>
          </cell>
        </row>
        <row r="3463">
          <cell r="D3463">
            <v>30.153585123745099</v>
          </cell>
          <cell r="G3463">
            <v>47.501613119215989</v>
          </cell>
        </row>
        <row r="3464">
          <cell r="D3464">
            <v>391.99660660868631</v>
          </cell>
          <cell r="G3464">
            <v>47.474641036702081</v>
          </cell>
        </row>
        <row r="3465">
          <cell r="D3465">
            <v>190.97270578371896</v>
          </cell>
          <cell r="G3465">
            <v>47.395092576750194</v>
          </cell>
        </row>
        <row r="3466">
          <cell r="D3466">
            <v>748.81403057300327</v>
          </cell>
          <cell r="G3466">
            <v>47.275208991254942</v>
          </cell>
        </row>
        <row r="3467">
          <cell r="D3467">
            <v>1191.0666123879314</v>
          </cell>
          <cell r="G3467">
            <v>47.101935535583877</v>
          </cell>
        </row>
        <row r="3468">
          <cell r="D3468">
            <v>30.153585123745099</v>
          </cell>
          <cell r="G3468">
            <v>47.100047719127176</v>
          </cell>
        </row>
        <row r="3469">
          <cell r="D3469">
            <v>216.10069338683988</v>
          </cell>
          <cell r="G3469">
            <v>47.020361704022349</v>
          </cell>
        </row>
        <row r="3470">
          <cell r="D3470">
            <v>728.71164049050651</v>
          </cell>
          <cell r="G3470">
            <v>46.993185764125514</v>
          </cell>
        </row>
        <row r="3471">
          <cell r="D3471">
            <v>266.35666859308174</v>
          </cell>
          <cell r="G3471">
            <v>46.955192740553962</v>
          </cell>
        </row>
        <row r="3472">
          <cell r="D3472">
            <v>100.51195041248366</v>
          </cell>
          <cell r="G3472">
            <v>46.936886401440553</v>
          </cell>
        </row>
        <row r="3473">
          <cell r="D3473">
            <v>185.94710826309478</v>
          </cell>
          <cell r="G3473">
            <v>46.91471174080479</v>
          </cell>
        </row>
        <row r="3474">
          <cell r="D3474">
            <v>959.88912643921901</v>
          </cell>
          <cell r="G3474">
            <v>46.803633472392434</v>
          </cell>
        </row>
        <row r="3475">
          <cell r="D3475">
            <v>608.09729999552621</v>
          </cell>
          <cell r="G3475">
            <v>46.790625196399048</v>
          </cell>
        </row>
        <row r="3476">
          <cell r="D3476">
            <v>874.45396858860784</v>
          </cell>
          <cell r="G3476">
            <v>46.765440230040191</v>
          </cell>
        </row>
        <row r="3477">
          <cell r="D3477">
            <v>266.35666859308174</v>
          </cell>
          <cell r="G3477">
            <v>46.401640491557984</v>
          </cell>
        </row>
        <row r="3478">
          <cell r="D3478">
            <v>301.53585123745097</v>
          </cell>
          <cell r="G3478">
            <v>46.194266121303116</v>
          </cell>
        </row>
        <row r="3479">
          <cell r="D3479">
            <v>125.63993801560459</v>
          </cell>
          <cell r="G3479">
            <v>46.040906111779144</v>
          </cell>
        </row>
        <row r="3480">
          <cell r="D3480">
            <v>1321.7321479241602</v>
          </cell>
          <cell r="G3480">
            <v>45.939162189738255</v>
          </cell>
        </row>
        <row r="3481">
          <cell r="D3481">
            <v>346.76622892306864</v>
          </cell>
          <cell r="G3481">
            <v>45.921497792536123</v>
          </cell>
        </row>
        <row r="3482">
          <cell r="D3482">
            <v>1688.6007669297255</v>
          </cell>
          <cell r="G3482">
            <v>45.872028664860238</v>
          </cell>
        </row>
        <row r="3483">
          <cell r="D3483">
            <v>432.20138677367976</v>
          </cell>
          <cell r="G3483">
            <v>45.761172702707164</v>
          </cell>
        </row>
        <row r="3484">
          <cell r="D3484">
            <v>768.91642065550002</v>
          </cell>
          <cell r="G3484">
            <v>45.704858370337377</v>
          </cell>
        </row>
        <row r="3485">
          <cell r="D3485">
            <v>366.86861900556539</v>
          </cell>
          <cell r="G3485">
            <v>45.624755121841815</v>
          </cell>
        </row>
        <row r="3486">
          <cell r="D3486">
            <v>427.1757892530556</v>
          </cell>
          <cell r="G3486">
            <v>45.541902360317373</v>
          </cell>
        </row>
        <row r="3487">
          <cell r="D3487">
            <v>5960.3586594602812</v>
          </cell>
          <cell r="G3487">
            <v>45.490369017845069</v>
          </cell>
        </row>
        <row r="3488">
          <cell r="D3488">
            <v>1065.4266743723269</v>
          </cell>
          <cell r="G3488">
            <v>45.399651585912011</v>
          </cell>
        </row>
        <row r="3489">
          <cell r="D3489">
            <v>623.17409255739869</v>
          </cell>
          <cell r="G3489">
            <v>45.001444062023012</v>
          </cell>
        </row>
        <row r="3490">
          <cell r="D3490">
            <v>195.99830330434315</v>
          </cell>
          <cell r="G3490">
            <v>44.884795789322432</v>
          </cell>
        </row>
        <row r="3491">
          <cell r="D3491">
            <v>1140.8106371816896</v>
          </cell>
          <cell r="G3491">
            <v>44.867168032747067</v>
          </cell>
        </row>
        <row r="3492">
          <cell r="D3492">
            <v>326.66383884057188</v>
          </cell>
          <cell r="G3492">
            <v>44.8505953710104</v>
          </cell>
        </row>
        <row r="3493">
          <cell r="D3493">
            <v>185.94710826309478</v>
          </cell>
          <cell r="G3493">
            <v>44.720788027984099</v>
          </cell>
        </row>
        <row r="3494">
          <cell r="D3494">
            <v>397.02220412931047</v>
          </cell>
          <cell r="G3494">
            <v>44.675430736555626</v>
          </cell>
        </row>
        <row r="3495">
          <cell r="D3495">
            <v>437.22698429430392</v>
          </cell>
          <cell r="G3495">
            <v>44.672961469505672</v>
          </cell>
        </row>
        <row r="3496">
          <cell r="D3496">
            <v>437.22698429430392</v>
          </cell>
          <cell r="G3496">
            <v>44.647476746199892</v>
          </cell>
        </row>
        <row r="3497">
          <cell r="D3497">
            <v>412.098996691183</v>
          </cell>
          <cell r="G3497">
            <v>44.594994284351372</v>
          </cell>
        </row>
        <row r="3498">
          <cell r="D3498">
            <v>236.2030834693366</v>
          </cell>
          <cell r="G3498">
            <v>44.557858157791522</v>
          </cell>
        </row>
        <row r="3499">
          <cell r="D3499">
            <v>346.76622892306864</v>
          </cell>
          <cell r="G3499">
            <v>44.47130689355798</v>
          </cell>
        </row>
        <row r="3500">
          <cell r="D3500">
            <v>135.69113305685295</v>
          </cell>
          <cell r="G3500">
            <v>44.350660588316437</v>
          </cell>
        </row>
        <row r="3501">
          <cell r="D3501">
            <v>216.10069338683988</v>
          </cell>
          <cell r="G3501">
            <v>44.287460167808995</v>
          </cell>
        </row>
        <row r="3502">
          <cell r="D3502">
            <v>633.22528759864713</v>
          </cell>
          <cell r="G3502">
            <v>44.08910261711506</v>
          </cell>
        </row>
        <row r="3503">
          <cell r="D3503">
            <v>266.35666859308174</v>
          </cell>
          <cell r="G3503">
            <v>43.895918972597691</v>
          </cell>
        </row>
        <row r="3504">
          <cell r="D3504">
            <v>221.12629090746407</v>
          </cell>
          <cell r="G3504">
            <v>43.895408470619913</v>
          </cell>
        </row>
        <row r="3505">
          <cell r="D3505">
            <v>341.74063140244448</v>
          </cell>
          <cell r="G3505">
            <v>43.875404280597813</v>
          </cell>
        </row>
        <row r="3506">
          <cell r="D3506">
            <v>306.56144875807519</v>
          </cell>
          <cell r="G3506">
            <v>43.777857995815353</v>
          </cell>
        </row>
        <row r="3507">
          <cell r="D3507">
            <v>195.99830330434315</v>
          </cell>
          <cell r="G3507">
            <v>43.757209377809261</v>
          </cell>
        </row>
        <row r="3508">
          <cell r="D3508">
            <v>20.102390082496733</v>
          </cell>
          <cell r="G3508">
            <v>43.747653505826371</v>
          </cell>
        </row>
        <row r="3509">
          <cell r="D3509">
            <v>211.07509586621569</v>
          </cell>
          <cell r="G3509">
            <v>43.672679871855323</v>
          </cell>
        </row>
        <row r="3510">
          <cell r="D3510">
            <v>70.358365288738568</v>
          </cell>
          <cell r="G3510">
            <v>43.494324935270619</v>
          </cell>
        </row>
        <row r="3511">
          <cell r="D3511">
            <v>859.37717602673536</v>
          </cell>
          <cell r="G3511">
            <v>43.461612511166315</v>
          </cell>
        </row>
        <row r="3512">
          <cell r="D3512">
            <v>140.71673057747714</v>
          </cell>
          <cell r="G3512">
            <v>43.343920537883626</v>
          </cell>
        </row>
        <row r="3513">
          <cell r="D3513">
            <v>587.99490991302946</v>
          </cell>
          <cell r="G3513">
            <v>43.309599311173038</v>
          </cell>
        </row>
        <row r="3514">
          <cell r="D3514">
            <v>180.92151074247059</v>
          </cell>
          <cell r="G3514">
            <v>43.270466140914095</v>
          </cell>
        </row>
        <row r="3515">
          <cell r="D3515">
            <v>216.10069338683988</v>
          </cell>
          <cell r="G3515">
            <v>43.20500647029268</v>
          </cell>
        </row>
        <row r="3516">
          <cell r="D3516">
            <v>120.6143404949804</v>
          </cell>
          <cell r="G3516">
            <v>43.05984466189944</v>
          </cell>
        </row>
        <row r="3517">
          <cell r="D3517">
            <v>2457.5171875852257</v>
          </cell>
          <cell r="G3517">
            <v>42.917599581950263</v>
          </cell>
        </row>
        <row r="3518">
          <cell r="D3518">
            <v>216.10069338683988</v>
          </cell>
          <cell r="G3518">
            <v>42.849898496292234</v>
          </cell>
        </row>
        <row r="3519">
          <cell r="D3519">
            <v>442.25258181492813</v>
          </cell>
          <cell r="G3519">
            <v>42.841435424816055</v>
          </cell>
        </row>
        <row r="3520">
          <cell r="D3520">
            <v>206.0494983455915</v>
          </cell>
          <cell r="G3520">
            <v>42.461766997755504</v>
          </cell>
        </row>
        <row r="3521">
          <cell r="D3521">
            <v>341.74063140244448</v>
          </cell>
          <cell r="G3521">
            <v>42.310089620918866</v>
          </cell>
        </row>
        <row r="3522">
          <cell r="D3522">
            <v>1010.1451016454608</v>
          </cell>
          <cell r="G3522">
            <v>42.309131785870207</v>
          </cell>
        </row>
        <row r="3523">
          <cell r="D3523">
            <v>110.56314545373203</v>
          </cell>
          <cell r="G3523">
            <v>42.212784625713276</v>
          </cell>
        </row>
        <row r="3524">
          <cell r="D3524">
            <v>105.53754793310785</v>
          </cell>
          <cell r="G3524">
            <v>42.15905142845336</v>
          </cell>
        </row>
        <row r="3525">
          <cell r="D3525">
            <v>442.25258181492813</v>
          </cell>
          <cell r="G3525">
            <v>42.132800659890158</v>
          </cell>
        </row>
        <row r="3526">
          <cell r="D3526">
            <v>105.53754793310785</v>
          </cell>
          <cell r="G3526">
            <v>41.95001224182608</v>
          </cell>
        </row>
        <row r="3527">
          <cell r="D3527">
            <v>95.486352891859482</v>
          </cell>
          <cell r="G3527">
            <v>41.904320832142723</v>
          </cell>
        </row>
        <row r="3528">
          <cell r="D3528">
            <v>673.43006776364052</v>
          </cell>
          <cell r="G3528">
            <v>41.758591650183874</v>
          </cell>
        </row>
        <row r="3529">
          <cell r="D3529">
            <v>241.22868098996079</v>
          </cell>
          <cell r="G3529">
            <v>41.752031523977465</v>
          </cell>
        </row>
        <row r="3530">
          <cell r="D3530">
            <v>567.89251983053271</v>
          </cell>
          <cell r="G3530">
            <v>41.59412573870069</v>
          </cell>
        </row>
        <row r="3531">
          <cell r="D3531">
            <v>447.2781793355523</v>
          </cell>
          <cell r="G3531">
            <v>41.58450487148545</v>
          </cell>
        </row>
        <row r="3532">
          <cell r="D3532">
            <v>773.94201817612418</v>
          </cell>
          <cell r="G3532">
            <v>41.537550873779097</v>
          </cell>
        </row>
        <row r="3533">
          <cell r="D3533">
            <v>125.63993801560459</v>
          </cell>
          <cell r="G3533">
            <v>41.430513025908866</v>
          </cell>
        </row>
        <row r="3534">
          <cell r="D3534">
            <v>160.81912065997386</v>
          </cell>
          <cell r="G3534">
            <v>41.380266320978222</v>
          </cell>
        </row>
        <row r="3535">
          <cell r="D3535">
            <v>150.76792561872549</v>
          </cell>
          <cell r="G3535">
            <v>41.348635753613777</v>
          </cell>
        </row>
        <row r="3536">
          <cell r="D3536">
            <v>653.32767768114377</v>
          </cell>
          <cell r="G3536">
            <v>41.242571764060528</v>
          </cell>
        </row>
        <row r="3537">
          <cell r="D3537">
            <v>256.30547355183336</v>
          </cell>
          <cell r="G3537">
            <v>41.191212840130277</v>
          </cell>
        </row>
        <row r="3538">
          <cell r="D3538">
            <v>417.12459421180722</v>
          </cell>
          <cell r="G3538">
            <v>41.115864476322741</v>
          </cell>
        </row>
        <row r="3539">
          <cell r="D3539">
            <v>598.04610495427778</v>
          </cell>
          <cell r="G3539">
            <v>41.003096019782191</v>
          </cell>
        </row>
        <row r="3540">
          <cell r="D3540">
            <v>80.409560329986931</v>
          </cell>
          <cell r="G3540">
            <v>40.960679314053905</v>
          </cell>
        </row>
        <row r="3541">
          <cell r="D3541">
            <v>211.07509586621569</v>
          </cell>
          <cell r="G3541">
            <v>40.699609942182612</v>
          </cell>
        </row>
        <row r="3542">
          <cell r="D3542">
            <v>306.56144875807519</v>
          </cell>
          <cell r="G3542">
            <v>40.691585062473905</v>
          </cell>
        </row>
        <row r="3543">
          <cell r="D3543">
            <v>386.97100908806209</v>
          </cell>
          <cell r="G3543">
            <v>40.60163834153699</v>
          </cell>
        </row>
        <row r="3544">
          <cell r="D3544">
            <v>201.02390082496731</v>
          </cell>
          <cell r="G3544">
            <v>40.533648884242716</v>
          </cell>
        </row>
        <row r="3545">
          <cell r="D3545">
            <v>834.24918842361444</v>
          </cell>
          <cell r="G3545">
            <v>40.338789530405826</v>
          </cell>
        </row>
        <row r="3546">
          <cell r="D3546">
            <v>95.486352891859482</v>
          </cell>
          <cell r="G3546">
            <v>40.272327768020247</v>
          </cell>
        </row>
        <row r="3547">
          <cell r="D3547">
            <v>55.281572726866017</v>
          </cell>
          <cell r="G3547">
            <v>40.209081936918786</v>
          </cell>
        </row>
        <row r="3548">
          <cell r="D3548">
            <v>412.098996691183</v>
          </cell>
          <cell r="G3548">
            <v>40.193919114974136</v>
          </cell>
        </row>
        <row r="3549">
          <cell r="D3549">
            <v>1351.8857330479052</v>
          </cell>
          <cell r="G3549">
            <v>40.155541216986613</v>
          </cell>
        </row>
        <row r="3550">
          <cell r="D3550">
            <v>658.35327520176804</v>
          </cell>
          <cell r="G3550">
            <v>40.113693103957907</v>
          </cell>
        </row>
        <row r="3551">
          <cell r="D3551">
            <v>1000.0939066042124</v>
          </cell>
          <cell r="G3551">
            <v>39.936467322488014</v>
          </cell>
        </row>
        <row r="3552">
          <cell r="D3552">
            <v>155.79352313934967</v>
          </cell>
          <cell r="G3552">
            <v>39.870737546063168</v>
          </cell>
        </row>
        <row r="3553">
          <cell r="D3553">
            <v>361.84302148494118</v>
          </cell>
          <cell r="G3553">
            <v>39.820849158572955</v>
          </cell>
        </row>
        <row r="3554">
          <cell r="D3554">
            <v>321.63824131994772</v>
          </cell>
          <cell r="G3554">
            <v>39.810513265567494</v>
          </cell>
        </row>
        <row r="3555">
          <cell r="D3555">
            <v>201.02390082496731</v>
          </cell>
          <cell r="G3555">
            <v>39.804382565539399</v>
          </cell>
        </row>
        <row r="3556">
          <cell r="D3556">
            <v>1060.4010768517026</v>
          </cell>
          <cell r="G3556">
            <v>39.696865823887656</v>
          </cell>
        </row>
        <row r="3557">
          <cell r="D3557">
            <v>321.63824131994772</v>
          </cell>
          <cell r="G3557">
            <v>39.658932713343702</v>
          </cell>
        </row>
        <row r="3558">
          <cell r="D3558">
            <v>361.84302148494118</v>
          </cell>
          <cell r="G3558">
            <v>39.655139685541499</v>
          </cell>
        </row>
        <row r="3559">
          <cell r="D3559">
            <v>311.58704627869935</v>
          </cell>
          <cell r="G3559">
            <v>39.625795600438238</v>
          </cell>
        </row>
        <row r="3560">
          <cell r="D3560">
            <v>407.07339917055884</v>
          </cell>
          <cell r="G3560">
            <v>39.468455422999071</v>
          </cell>
        </row>
        <row r="3561">
          <cell r="D3561">
            <v>236.2030834693366</v>
          </cell>
          <cell r="G3561">
            <v>39.326407508755487</v>
          </cell>
        </row>
        <row r="3562">
          <cell r="D3562">
            <v>271.3822661137059</v>
          </cell>
          <cell r="G3562">
            <v>39.257756366765349</v>
          </cell>
        </row>
        <row r="3563">
          <cell r="D3563">
            <v>547.79012974803595</v>
          </cell>
          <cell r="G3563">
            <v>39.160558152554955</v>
          </cell>
        </row>
        <row r="3564">
          <cell r="D3564">
            <v>427.1757892530556</v>
          </cell>
          <cell r="G3564">
            <v>39.138853571113415</v>
          </cell>
        </row>
        <row r="3565">
          <cell r="D3565">
            <v>437.22698429430392</v>
          </cell>
          <cell r="G3565">
            <v>39.093806400286319</v>
          </cell>
        </row>
        <row r="3566">
          <cell r="D3566">
            <v>708.60925040800987</v>
          </cell>
          <cell r="G3566">
            <v>39.069723737148706</v>
          </cell>
        </row>
        <row r="3567">
          <cell r="D3567">
            <v>110.56314545373203</v>
          </cell>
          <cell r="G3567">
            <v>38.77765220541022</v>
          </cell>
        </row>
        <row r="3568">
          <cell r="D3568">
            <v>125.63993801560459</v>
          </cell>
          <cell r="G3568">
            <v>38.735384672073721</v>
          </cell>
        </row>
        <row r="3569">
          <cell r="D3569">
            <v>190.97270578371896</v>
          </cell>
          <cell r="G3569">
            <v>38.589085128671471</v>
          </cell>
        </row>
        <row r="3570">
          <cell r="D3570">
            <v>376.91981404681371</v>
          </cell>
          <cell r="G3570">
            <v>38.517928984174546</v>
          </cell>
        </row>
        <row r="3571">
          <cell r="D3571">
            <v>85.43515785061112</v>
          </cell>
          <cell r="G3571">
            <v>38.50376226952627</v>
          </cell>
        </row>
        <row r="3572">
          <cell r="D3572">
            <v>130.66553553622876</v>
          </cell>
          <cell r="G3572">
            <v>38.436649067463712</v>
          </cell>
        </row>
        <row r="3573">
          <cell r="D3573">
            <v>125.63993801560459</v>
          </cell>
          <cell r="G3573">
            <v>38.38127366338567</v>
          </cell>
        </row>
        <row r="3574">
          <cell r="D3574">
            <v>85.43515785061112</v>
          </cell>
          <cell r="G3574">
            <v>38.353310987082637</v>
          </cell>
        </row>
        <row r="3575">
          <cell r="D3575">
            <v>427.1757892530556</v>
          </cell>
          <cell r="G3575">
            <v>38.290768340979206</v>
          </cell>
        </row>
        <row r="3576">
          <cell r="D3576">
            <v>432.20138677367976</v>
          </cell>
          <cell r="G3576">
            <v>38.287792821385544</v>
          </cell>
        </row>
        <row r="3577">
          <cell r="D3577">
            <v>70.358365288738568</v>
          </cell>
          <cell r="G3577">
            <v>38.239502305383922</v>
          </cell>
        </row>
        <row r="3578">
          <cell r="D3578">
            <v>80.409560329986931</v>
          </cell>
          <cell r="G3578">
            <v>38.184921082908943</v>
          </cell>
        </row>
        <row r="3579">
          <cell r="D3579">
            <v>648.30208016051961</v>
          </cell>
          <cell r="G3579">
            <v>38.169375876419323</v>
          </cell>
        </row>
        <row r="3580">
          <cell r="D3580">
            <v>1472.5000735428857</v>
          </cell>
          <cell r="G3580">
            <v>38.13387750930886</v>
          </cell>
        </row>
        <row r="3581">
          <cell r="D3581">
            <v>211.07509586621569</v>
          </cell>
          <cell r="G3581">
            <v>38.099092396864627</v>
          </cell>
        </row>
        <row r="3582">
          <cell r="D3582">
            <v>180.92151074247059</v>
          </cell>
          <cell r="G3582">
            <v>38.094135993578227</v>
          </cell>
        </row>
        <row r="3583">
          <cell r="D3583">
            <v>231.17748594871242</v>
          </cell>
          <cell r="G3583">
            <v>38.075720332100296</v>
          </cell>
        </row>
        <row r="3584">
          <cell r="D3584">
            <v>1769.0103272597125</v>
          </cell>
          <cell r="G3584">
            <v>38.035848276973773</v>
          </cell>
        </row>
        <row r="3585">
          <cell r="D3585">
            <v>175.8959132218464</v>
          </cell>
          <cell r="G3585">
            <v>37.953759155160625</v>
          </cell>
        </row>
        <row r="3586">
          <cell r="D3586">
            <v>894.55635867110459</v>
          </cell>
          <cell r="G3586">
            <v>37.691981359899906</v>
          </cell>
        </row>
        <row r="3587">
          <cell r="D3587">
            <v>160.81912065997386</v>
          </cell>
          <cell r="G3587">
            <v>37.673770355114506</v>
          </cell>
        </row>
        <row r="3588">
          <cell r="D3588">
            <v>271.3822661137059</v>
          </cell>
          <cell r="G3588">
            <v>37.665745960693165</v>
          </cell>
        </row>
        <row r="3589">
          <cell r="D3589">
            <v>341.74063140244448</v>
          </cell>
          <cell r="G3589">
            <v>37.539119088308396</v>
          </cell>
        </row>
        <row r="3590">
          <cell r="D3590">
            <v>1271.4761727179184</v>
          </cell>
          <cell r="G3590">
            <v>37.524297676972601</v>
          </cell>
        </row>
        <row r="3591">
          <cell r="D3591">
            <v>437.22698429430392</v>
          </cell>
          <cell r="G3591">
            <v>37.389722481633434</v>
          </cell>
        </row>
        <row r="3592">
          <cell r="D3592">
            <v>291.48465619620265</v>
          </cell>
          <cell r="G3592">
            <v>37.352440184615773</v>
          </cell>
        </row>
        <row r="3593">
          <cell r="D3593">
            <v>110.56314545373203</v>
          </cell>
          <cell r="G3593">
            <v>37.326026330759532</v>
          </cell>
        </row>
        <row r="3594">
          <cell r="D3594">
            <v>844.30038346486276</v>
          </cell>
          <cell r="G3594">
            <v>37.200157123683226</v>
          </cell>
        </row>
        <row r="3595">
          <cell r="D3595">
            <v>824.19799338236601</v>
          </cell>
          <cell r="G3595">
            <v>37.194888934593898</v>
          </cell>
        </row>
        <row r="3596">
          <cell r="D3596">
            <v>628.19969007802285</v>
          </cell>
          <cell r="G3596">
            <v>37.003076243759025</v>
          </cell>
        </row>
        <row r="3597">
          <cell r="D3597">
            <v>356.81742396431702</v>
          </cell>
          <cell r="G3597">
            <v>36.955839962036023</v>
          </cell>
        </row>
        <row r="3598">
          <cell r="D3598">
            <v>30.153585123745099</v>
          </cell>
          <cell r="G3598">
            <v>36.779470336025682</v>
          </cell>
        </row>
        <row r="3599">
          <cell r="D3599">
            <v>100.51195041248366</v>
          </cell>
          <cell r="G3599">
            <v>36.765122816446407</v>
          </cell>
        </row>
        <row r="3600">
          <cell r="D3600">
            <v>201.02390082496731</v>
          </cell>
          <cell r="G3600">
            <v>36.748101303286077</v>
          </cell>
        </row>
        <row r="3601">
          <cell r="D3601">
            <v>120.6143404949804</v>
          </cell>
          <cell r="G3601">
            <v>36.719696147450371</v>
          </cell>
        </row>
        <row r="3602">
          <cell r="D3602">
            <v>281.43346115495427</v>
          </cell>
          <cell r="G3602">
            <v>36.699611926856313</v>
          </cell>
        </row>
        <row r="3603">
          <cell r="D3603">
            <v>20.102390082496733</v>
          </cell>
          <cell r="G3603">
            <v>36.697887126793312</v>
          </cell>
        </row>
        <row r="3604">
          <cell r="D3604">
            <v>195.99830330434315</v>
          </cell>
          <cell r="G3604">
            <v>36.609317577573897</v>
          </cell>
        </row>
        <row r="3605">
          <cell r="D3605">
            <v>2246.44209171901</v>
          </cell>
          <cell r="G3605">
            <v>36.450136448536561</v>
          </cell>
        </row>
        <row r="3606">
          <cell r="D3606">
            <v>221.12629090746407</v>
          </cell>
          <cell r="G3606">
            <v>36.44618977720917</v>
          </cell>
        </row>
        <row r="3607">
          <cell r="D3607">
            <v>341.74063140244448</v>
          </cell>
          <cell r="G3607">
            <v>36.431281760039056</v>
          </cell>
        </row>
        <row r="3608">
          <cell r="D3608">
            <v>85.43515785061112</v>
          </cell>
          <cell r="G3608">
            <v>36.401629945624137</v>
          </cell>
        </row>
        <row r="3609">
          <cell r="D3609">
            <v>587.99490991302946</v>
          </cell>
          <cell r="G3609">
            <v>36.398338726215364</v>
          </cell>
        </row>
        <row r="3610">
          <cell r="D3610">
            <v>653.32767768114377</v>
          </cell>
          <cell r="G3610">
            <v>36.12306320820565</v>
          </cell>
        </row>
        <row r="3611">
          <cell r="D3611">
            <v>140.71673057747714</v>
          </cell>
          <cell r="G3611">
            <v>36.111632550303007</v>
          </cell>
        </row>
        <row r="3612">
          <cell r="D3612">
            <v>587.99490991302946</v>
          </cell>
          <cell r="G3612">
            <v>36.108532321343112</v>
          </cell>
        </row>
        <row r="3613">
          <cell r="D3613">
            <v>502.55975206241834</v>
          </cell>
          <cell r="G3613">
            <v>36.063091165867846</v>
          </cell>
        </row>
        <row r="3614">
          <cell r="D3614">
            <v>648.30208016051961</v>
          </cell>
          <cell r="G3614">
            <v>35.92481639508761</v>
          </cell>
        </row>
        <row r="3615">
          <cell r="D3615">
            <v>115.58874297435621</v>
          </cell>
          <cell r="G3615">
            <v>35.863238437169024</v>
          </cell>
        </row>
        <row r="3616">
          <cell r="D3616">
            <v>864.40277354735952</v>
          </cell>
          <cell r="G3616">
            <v>35.852323773683736</v>
          </cell>
        </row>
        <row r="3617">
          <cell r="D3617">
            <v>1829.3174975072027</v>
          </cell>
          <cell r="G3617">
            <v>35.827211252744604</v>
          </cell>
        </row>
        <row r="3618">
          <cell r="D3618">
            <v>261.33107107245752</v>
          </cell>
          <cell r="G3618">
            <v>35.820953077411531</v>
          </cell>
        </row>
        <row r="3619">
          <cell r="D3619">
            <v>180.92151074247059</v>
          </cell>
          <cell r="G3619">
            <v>35.614982337597681</v>
          </cell>
        </row>
        <row r="3620">
          <cell r="D3620">
            <v>668.40447024301636</v>
          </cell>
          <cell r="G3620">
            <v>35.590739223341487</v>
          </cell>
        </row>
        <row r="3621">
          <cell r="D3621">
            <v>391.99660660868631</v>
          </cell>
          <cell r="G3621">
            <v>35.537185400116385</v>
          </cell>
        </row>
        <row r="3622">
          <cell r="D3622">
            <v>341.74063140244448</v>
          </cell>
          <cell r="G3622">
            <v>35.522081119861838</v>
          </cell>
        </row>
        <row r="3623">
          <cell r="D3623">
            <v>753.83962809362743</v>
          </cell>
          <cell r="G3623">
            <v>35.481094727853595</v>
          </cell>
        </row>
        <row r="3624">
          <cell r="D3624">
            <v>246.25427851058498</v>
          </cell>
          <cell r="G3624">
            <v>35.471338594470126</v>
          </cell>
        </row>
        <row r="3625">
          <cell r="D3625">
            <v>226.15188842808826</v>
          </cell>
          <cell r="G3625">
            <v>35.382140409932028</v>
          </cell>
        </row>
        <row r="3626">
          <cell r="D3626">
            <v>603.07170247490194</v>
          </cell>
          <cell r="G3626">
            <v>35.296714795153974</v>
          </cell>
        </row>
        <row r="3627">
          <cell r="D3627">
            <v>1341.8345380066569</v>
          </cell>
          <cell r="G3627">
            <v>35.178855306843282</v>
          </cell>
        </row>
        <row r="3628">
          <cell r="D3628">
            <v>130.66553553622876</v>
          </cell>
          <cell r="G3628">
            <v>35.136121108499083</v>
          </cell>
        </row>
        <row r="3629">
          <cell r="D3629">
            <v>80.409560329986931</v>
          </cell>
          <cell r="G3629">
            <v>35.120649042085219</v>
          </cell>
        </row>
        <row r="3630">
          <cell r="D3630">
            <v>557.84132478928439</v>
          </cell>
          <cell r="G3630">
            <v>35.064448865770601</v>
          </cell>
        </row>
        <row r="3631">
          <cell r="D3631">
            <v>452.30377685617651</v>
          </cell>
          <cell r="G3631">
            <v>34.832505995851506</v>
          </cell>
        </row>
        <row r="3632">
          <cell r="D3632">
            <v>206.0494983455915</v>
          </cell>
          <cell r="G3632">
            <v>34.803823763701516</v>
          </cell>
        </row>
        <row r="3633">
          <cell r="D3633">
            <v>763.89082313487586</v>
          </cell>
          <cell r="G3633">
            <v>34.783119342262076</v>
          </cell>
        </row>
        <row r="3634">
          <cell r="D3634">
            <v>567.89251983053271</v>
          </cell>
          <cell r="G3634">
            <v>34.763557195998061</v>
          </cell>
        </row>
        <row r="3635">
          <cell r="D3635">
            <v>341.74063140244448</v>
          </cell>
          <cell r="G3635">
            <v>34.66762211600004</v>
          </cell>
        </row>
        <row r="3636">
          <cell r="D3636">
            <v>155.79352313934967</v>
          </cell>
          <cell r="G3636">
            <v>34.606617363721043</v>
          </cell>
        </row>
        <row r="3637">
          <cell r="D3637">
            <v>226.15188842808826</v>
          </cell>
          <cell r="G3637">
            <v>34.592661374696938</v>
          </cell>
        </row>
        <row r="3638">
          <cell r="D3638">
            <v>391.99660660868631</v>
          </cell>
          <cell r="G3638">
            <v>34.434652803913622</v>
          </cell>
        </row>
        <row r="3639">
          <cell r="D3639">
            <v>165.84471818059805</v>
          </cell>
          <cell r="G3639">
            <v>34.343041330285338</v>
          </cell>
        </row>
        <row r="3640">
          <cell r="D3640">
            <v>185.94710826309478</v>
          </cell>
          <cell r="G3640">
            <v>34.102259110230385</v>
          </cell>
        </row>
        <row r="3641">
          <cell r="D3641">
            <v>301.53585123745097</v>
          </cell>
          <cell r="G3641">
            <v>34.057753368942628</v>
          </cell>
        </row>
        <row r="3642">
          <cell r="D3642">
            <v>266.35666859308174</v>
          </cell>
          <cell r="G3642">
            <v>34.006479484009013</v>
          </cell>
        </row>
        <row r="3643">
          <cell r="D3643">
            <v>437.22698429430392</v>
          </cell>
          <cell r="G3643">
            <v>33.962179444336407</v>
          </cell>
        </row>
        <row r="3644">
          <cell r="D3644">
            <v>799.07000577924509</v>
          </cell>
          <cell r="G3644">
            <v>33.84381517601507</v>
          </cell>
        </row>
        <row r="3645">
          <cell r="D3645">
            <v>35.179182644369284</v>
          </cell>
          <cell r="G3645">
            <v>33.828931072389551</v>
          </cell>
        </row>
        <row r="3646">
          <cell r="D3646">
            <v>211.07509586621569</v>
          </cell>
          <cell r="G3646">
            <v>33.67630385913602</v>
          </cell>
        </row>
        <row r="3647">
          <cell r="D3647">
            <v>150.76792561872549</v>
          </cell>
          <cell r="G3647">
            <v>33.634405102080315</v>
          </cell>
        </row>
        <row r="3648">
          <cell r="D3648">
            <v>195.99830330434315</v>
          </cell>
          <cell r="G3648">
            <v>33.564612506899302</v>
          </cell>
        </row>
        <row r="3649">
          <cell r="D3649">
            <v>226.15188842808826</v>
          </cell>
          <cell r="G3649">
            <v>33.518071634371125</v>
          </cell>
        </row>
        <row r="3650">
          <cell r="D3650">
            <v>1085.5290644548236</v>
          </cell>
          <cell r="G3650">
            <v>33.458096761024279</v>
          </cell>
        </row>
        <row r="3651">
          <cell r="D3651">
            <v>130.66553553622876</v>
          </cell>
          <cell r="G3651">
            <v>33.359545823631308</v>
          </cell>
        </row>
        <row r="3652">
          <cell r="D3652">
            <v>115.58874297435621</v>
          </cell>
          <cell r="G3652">
            <v>33.32588359760193</v>
          </cell>
        </row>
        <row r="3653">
          <cell r="D3653">
            <v>90.460755371235294</v>
          </cell>
          <cell r="G3653">
            <v>33.189468990945365</v>
          </cell>
        </row>
        <row r="3654">
          <cell r="D3654">
            <v>180.92151074247059</v>
          </cell>
          <cell r="G3654">
            <v>33.187511169735217</v>
          </cell>
        </row>
        <row r="3655">
          <cell r="D3655">
            <v>155.79352313934967</v>
          </cell>
          <cell r="G3655">
            <v>33.186029087510441</v>
          </cell>
        </row>
        <row r="3656">
          <cell r="D3656">
            <v>427.1757892530556</v>
          </cell>
          <cell r="G3656">
            <v>33.174449804146306</v>
          </cell>
        </row>
        <row r="3657">
          <cell r="D3657">
            <v>180.92151074247059</v>
          </cell>
          <cell r="G3657">
            <v>32.958627901578971</v>
          </cell>
        </row>
        <row r="3658">
          <cell r="D3658">
            <v>381.94541156743793</v>
          </cell>
          <cell r="G3658">
            <v>32.843216381713248</v>
          </cell>
        </row>
        <row r="3659">
          <cell r="D3659">
            <v>85.43515785061112</v>
          </cell>
          <cell r="G3659">
            <v>32.823360367454754</v>
          </cell>
        </row>
        <row r="3660">
          <cell r="D3660">
            <v>1934.8550454403105</v>
          </cell>
          <cell r="G3660">
            <v>32.75267849926783</v>
          </cell>
        </row>
        <row r="3661">
          <cell r="D3661">
            <v>85.43515785061112</v>
          </cell>
          <cell r="G3661">
            <v>32.751276959667173</v>
          </cell>
        </row>
        <row r="3662">
          <cell r="D3662">
            <v>321.63824131994772</v>
          </cell>
          <cell r="G3662">
            <v>32.722696455721113</v>
          </cell>
        </row>
        <row r="3663">
          <cell r="D3663">
            <v>30.153585123745099</v>
          </cell>
          <cell r="G3663">
            <v>32.660852483186297</v>
          </cell>
        </row>
        <row r="3664">
          <cell r="D3664">
            <v>321.63824131994772</v>
          </cell>
          <cell r="G3664">
            <v>32.526695379626169</v>
          </cell>
        </row>
        <row r="3665">
          <cell r="D3665">
            <v>708.60925040800987</v>
          </cell>
          <cell r="G3665">
            <v>32.491466403516263</v>
          </cell>
        </row>
        <row r="3666">
          <cell r="D3666">
            <v>226.15188842808826</v>
          </cell>
          <cell r="G3666">
            <v>32.337385155018076</v>
          </cell>
        </row>
        <row r="3667">
          <cell r="D3667">
            <v>276.40786363433006</v>
          </cell>
          <cell r="G3667">
            <v>32.232580621331898</v>
          </cell>
        </row>
        <row r="3668">
          <cell r="D3668">
            <v>251.27987603120917</v>
          </cell>
          <cell r="G3668">
            <v>32.154322017368145</v>
          </cell>
        </row>
        <row r="3669">
          <cell r="D3669">
            <v>281.43346115495427</v>
          </cell>
          <cell r="G3669">
            <v>32.119961191555362</v>
          </cell>
        </row>
        <row r="3670">
          <cell r="D3670">
            <v>55.281572726866017</v>
          </cell>
          <cell r="G3670">
            <v>32.074901262784394</v>
          </cell>
        </row>
        <row r="3671">
          <cell r="D3671">
            <v>271.3822661137059</v>
          </cell>
          <cell r="G3671">
            <v>31.988988794339054</v>
          </cell>
        </row>
        <row r="3672">
          <cell r="D3672">
            <v>241.22868098996079</v>
          </cell>
          <cell r="G3672">
            <v>31.98336482031295</v>
          </cell>
        </row>
        <row r="3673">
          <cell r="D3673">
            <v>85.43515785061112</v>
          </cell>
          <cell r="G3673">
            <v>31.920821095863509</v>
          </cell>
        </row>
        <row r="3674">
          <cell r="D3674">
            <v>497.53415454179412</v>
          </cell>
          <cell r="G3674">
            <v>31.854628908077324</v>
          </cell>
        </row>
        <row r="3675">
          <cell r="D3675">
            <v>160.81912065997386</v>
          </cell>
          <cell r="G3675">
            <v>31.800557525281459</v>
          </cell>
        </row>
        <row r="3676">
          <cell r="D3676">
            <v>150.76792561872549</v>
          </cell>
          <cell r="G3676">
            <v>31.707244632115458</v>
          </cell>
        </row>
        <row r="3677">
          <cell r="D3677">
            <v>155.79352313934967</v>
          </cell>
          <cell r="G3677">
            <v>31.700742676458034</v>
          </cell>
        </row>
        <row r="3678">
          <cell r="D3678">
            <v>366.86861900556539</v>
          </cell>
          <cell r="G3678">
            <v>31.641238283532534</v>
          </cell>
        </row>
        <row r="3679">
          <cell r="D3679">
            <v>95.486352891859482</v>
          </cell>
          <cell r="G3679">
            <v>31.563409555157712</v>
          </cell>
        </row>
        <row r="3680">
          <cell r="D3680">
            <v>110.56314545373203</v>
          </cell>
          <cell r="G3680">
            <v>31.382213141261087</v>
          </cell>
        </row>
        <row r="3681">
          <cell r="D3681">
            <v>542.76453222741179</v>
          </cell>
          <cell r="G3681">
            <v>31.318538636583895</v>
          </cell>
        </row>
        <row r="3682">
          <cell r="D3682">
            <v>221.12629090746407</v>
          </cell>
          <cell r="G3682">
            <v>31.295935431155989</v>
          </cell>
        </row>
        <row r="3683">
          <cell r="D3683">
            <v>50.255975206241828</v>
          </cell>
          <cell r="G3683">
            <v>31.257507407152449</v>
          </cell>
        </row>
        <row r="3684">
          <cell r="D3684">
            <v>85.43515785061112</v>
          </cell>
          <cell r="G3684">
            <v>31.195100063941076</v>
          </cell>
        </row>
        <row r="3685">
          <cell r="D3685">
            <v>75.383962809362743</v>
          </cell>
          <cell r="G3685">
            <v>31.190085826596022</v>
          </cell>
        </row>
        <row r="3686">
          <cell r="D3686">
            <v>75.383962809362743</v>
          </cell>
          <cell r="G3686">
            <v>31.132518566178412</v>
          </cell>
        </row>
        <row r="3687">
          <cell r="D3687">
            <v>95.486352891859482</v>
          </cell>
          <cell r="G3687">
            <v>31.070035433900937</v>
          </cell>
        </row>
        <row r="3688">
          <cell r="D3688">
            <v>391.99660660868631</v>
          </cell>
          <cell r="G3688">
            <v>31.036858330938887</v>
          </cell>
        </row>
        <row r="3689">
          <cell r="D3689">
            <v>361.84302148494118</v>
          </cell>
          <cell r="G3689">
            <v>31.025498277004662</v>
          </cell>
        </row>
        <row r="3690">
          <cell r="D3690">
            <v>40.204780164993466</v>
          </cell>
          <cell r="G3690">
            <v>30.995788975596774</v>
          </cell>
        </row>
        <row r="3691">
          <cell r="D3691">
            <v>195.99830330434315</v>
          </cell>
          <cell r="G3691">
            <v>30.925271037169672</v>
          </cell>
        </row>
        <row r="3692">
          <cell r="D3692">
            <v>266.35666859308174</v>
          </cell>
          <cell r="G3692">
            <v>30.92050680724822</v>
          </cell>
        </row>
        <row r="3693">
          <cell r="D3693">
            <v>552.81572726866011</v>
          </cell>
          <cell r="G3693">
            <v>30.883133047040701</v>
          </cell>
        </row>
        <row r="3694">
          <cell r="D3694">
            <v>2095.6741661002843</v>
          </cell>
          <cell r="G3694">
            <v>30.866854303104045</v>
          </cell>
        </row>
        <row r="3695">
          <cell r="D3695">
            <v>351.7918264436928</v>
          </cell>
          <cell r="G3695">
            <v>30.792539704794105</v>
          </cell>
        </row>
        <row r="3696">
          <cell r="D3696">
            <v>487.48295950054575</v>
          </cell>
          <cell r="G3696">
            <v>30.776600727603181</v>
          </cell>
        </row>
        <row r="3697">
          <cell r="D3697">
            <v>45.230377685617647</v>
          </cell>
          <cell r="G3697">
            <v>30.7594312971835</v>
          </cell>
        </row>
        <row r="3698">
          <cell r="D3698">
            <v>55.281572726866017</v>
          </cell>
          <cell r="G3698">
            <v>30.691298335856853</v>
          </cell>
        </row>
        <row r="3699">
          <cell r="D3699">
            <v>1944.9062404815588</v>
          </cell>
          <cell r="G3699">
            <v>30.687293222858365</v>
          </cell>
        </row>
        <row r="3700">
          <cell r="D3700">
            <v>577.94371487178103</v>
          </cell>
          <cell r="G3700">
            <v>30.599974493407867</v>
          </cell>
        </row>
        <row r="3701">
          <cell r="D3701">
            <v>226.15188842808826</v>
          </cell>
          <cell r="G3701">
            <v>30.570810774387251</v>
          </cell>
        </row>
        <row r="3702">
          <cell r="D3702">
            <v>105.53754793310785</v>
          </cell>
          <cell r="G3702">
            <v>30.519992018863089</v>
          </cell>
        </row>
        <row r="3703">
          <cell r="D3703">
            <v>653.32767768114377</v>
          </cell>
          <cell r="G3703">
            <v>30.502550509668012</v>
          </cell>
        </row>
        <row r="3704">
          <cell r="D3704">
            <v>246.25427851058498</v>
          </cell>
          <cell r="G3704">
            <v>30.482480493610584</v>
          </cell>
        </row>
        <row r="3705">
          <cell r="D3705">
            <v>45.230377685617647</v>
          </cell>
          <cell r="G3705">
            <v>30.405392925433603</v>
          </cell>
        </row>
        <row r="3706">
          <cell r="D3706">
            <v>331.6894363611961</v>
          </cell>
          <cell r="G3706">
            <v>30.399356162876643</v>
          </cell>
        </row>
        <row r="3707">
          <cell r="D3707">
            <v>417.12459421180722</v>
          </cell>
          <cell r="G3707">
            <v>30.292641168684074</v>
          </cell>
        </row>
        <row r="3708">
          <cell r="D3708">
            <v>1125.7338446198171</v>
          </cell>
          <cell r="G3708">
            <v>30.279863726052906</v>
          </cell>
        </row>
        <row r="3709">
          <cell r="D3709">
            <v>125.63993801560459</v>
          </cell>
          <cell r="G3709">
            <v>30.255174377628858</v>
          </cell>
        </row>
        <row r="3710">
          <cell r="D3710">
            <v>246.25427851058498</v>
          </cell>
          <cell r="G3710">
            <v>30.161419323996103</v>
          </cell>
        </row>
        <row r="3711">
          <cell r="D3711">
            <v>120.6143404949804</v>
          </cell>
          <cell r="G3711">
            <v>30.0910916808464</v>
          </cell>
        </row>
        <row r="3712">
          <cell r="D3712">
            <v>2005.2134107290492</v>
          </cell>
          <cell r="G3712">
            <v>29.779741234149554</v>
          </cell>
        </row>
        <row r="3713">
          <cell r="D3713">
            <v>296.51025371682681</v>
          </cell>
          <cell r="G3713">
            <v>29.404973913482337</v>
          </cell>
        </row>
        <row r="3714">
          <cell r="D3714">
            <v>296.51025371682681</v>
          </cell>
          <cell r="G3714">
            <v>29.390199446215785</v>
          </cell>
        </row>
        <row r="3715">
          <cell r="D3715">
            <v>45.230377685617647</v>
          </cell>
          <cell r="G3715">
            <v>29.284808290141633</v>
          </cell>
        </row>
        <row r="3716">
          <cell r="D3716">
            <v>35.179182644369284</v>
          </cell>
          <cell r="G3716">
            <v>29.262861222410454</v>
          </cell>
        </row>
        <row r="3717">
          <cell r="D3717">
            <v>271.3822661137059</v>
          </cell>
          <cell r="G3717">
            <v>29.228416618569778</v>
          </cell>
        </row>
        <row r="3718">
          <cell r="D3718">
            <v>90.460755371235294</v>
          </cell>
          <cell r="G3718">
            <v>29.056182094908745</v>
          </cell>
        </row>
        <row r="3719">
          <cell r="D3719">
            <v>391.99660660868631</v>
          </cell>
          <cell r="G3719">
            <v>29.014350122382041</v>
          </cell>
        </row>
        <row r="3720">
          <cell r="D3720">
            <v>135.69113305685295</v>
          </cell>
          <cell r="G3720">
            <v>29.013681631283749</v>
          </cell>
        </row>
        <row r="3721">
          <cell r="D3721">
            <v>422.15019173243138</v>
          </cell>
          <cell r="G3721">
            <v>28.991607220541777</v>
          </cell>
        </row>
        <row r="3722">
          <cell r="D3722">
            <v>281.43346115495427</v>
          </cell>
          <cell r="G3722">
            <v>28.979865768799961</v>
          </cell>
        </row>
        <row r="3723">
          <cell r="D3723">
            <v>30.153585123745099</v>
          </cell>
          <cell r="G3723">
            <v>28.7781314539532</v>
          </cell>
        </row>
        <row r="3724">
          <cell r="D3724">
            <v>115.58874297435621</v>
          </cell>
          <cell r="G3724">
            <v>28.662192440169949</v>
          </cell>
        </row>
        <row r="3725">
          <cell r="D3725">
            <v>150.76792561872549</v>
          </cell>
          <cell r="G3725">
            <v>28.639752456316039</v>
          </cell>
        </row>
        <row r="3726">
          <cell r="D3726">
            <v>321.63824131994772</v>
          </cell>
          <cell r="G3726">
            <v>28.573923937342041</v>
          </cell>
        </row>
        <row r="3727">
          <cell r="D3727">
            <v>165.84471818059805</v>
          </cell>
          <cell r="G3727">
            <v>28.36697013495715</v>
          </cell>
        </row>
        <row r="3728">
          <cell r="D3728">
            <v>944.81233387734642</v>
          </cell>
          <cell r="G3728">
            <v>28.360867547475774</v>
          </cell>
        </row>
        <row r="3729">
          <cell r="D3729">
            <v>100.51195041248366</v>
          </cell>
          <cell r="G3729">
            <v>28.214035351612559</v>
          </cell>
        </row>
        <row r="3730">
          <cell r="D3730">
            <v>376.91981404681371</v>
          </cell>
          <cell r="G3730">
            <v>28.126187467459278</v>
          </cell>
        </row>
        <row r="3731">
          <cell r="D3731">
            <v>180.92151074247059</v>
          </cell>
          <cell r="G3731">
            <v>28.076052035636714</v>
          </cell>
        </row>
        <row r="3732">
          <cell r="D3732">
            <v>90.460755371235294</v>
          </cell>
          <cell r="G3732">
            <v>28.074425712006839</v>
          </cell>
        </row>
        <row r="3733">
          <cell r="D3733">
            <v>231.17748594871242</v>
          </cell>
          <cell r="G3733">
            <v>27.959254670381917</v>
          </cell>
        </row>
        <row r="3734">
          <cell r="D3734">
            <v>90.460755371235294</v>
          </cell>
          <cell r="G3734">
            <v>27.628545952888089</v>
          </cell>
        </row>
        <row r="3735">
          <cell r="D3735">
            <v>135.69113305685295</v>
          </cell>
          <cell r="G3735">
            <v>27.624311542806076</v>
          </cell>
        </row>
        <row r="3736">
          <cell r="D3736">
            <v>221.12629090746407</v>
          </cell>
          <cell r="G3736">
            <v>27.585489981560034</v>
          </cell>
        </row>
        <row r="3737">
          <cell r="D3737">
            <v>608.09729999552621</v>
          </cell>
          <cell r="G3737">
            <v>27.526250387397642</v>
          </cell>
        </row>
        <row r="3738">
          <cell r="D3738">
            <v>457.32937437680067</v>
          </cell>
          <cell r="G3738">
            <v>27.389861429300719</v>
          </cell>
        </row>
        <row r="3739">
          <cell r="D3739">
            <v>85.43515785061112</v>
          </cell>
          <cell r="G3739">
            <v>27.275396850150347</v>
          </cell>
        </row>
        <row r="3740">
          <cell r="D3740">
            <v>180.92151074247059</v>
          </cell>
          <cell r="G3740">
            <v>27.091304941206445</v>
          </cell>
        </row>
        <row r="3741">
          <cell r="D3741">
            <v>150.76792561872549</v>
          </cell>
          <cell r="G3741">
            <v>26.989141997294787</v>
          </cell>
        </row>
        <row r="3742">
          <cell r="D3742">
            <v>20.102390082496733</v>
          </cell>
          <cell r="G3742">
            <v>26.931594739220206</v>
          </cell>
        </row>
        <row r="3743">
          <cell r="D3743">
            <v>85.43515785061112</v>
          </cell>
          <cell r="G3743">
            <v>26.885399191350814</v>
          </cell>
        </row>
        <row r="3744">
          <cell r="D3744">
            <v>70.358365288738568</v>
          </cell>
          <cell r="G3744">
            <v>26.705531230335072</v>
          </cell>
        </row>
        <row r="3745">
          <cell r="D3745">
            <v>190.97270578371896</v>
          </cell>
          <cell r="G3745">
            <v>26.46369467151208</v>
          </cell>
        </row>
        <row r="3746">
          <cell r="D3746">
            <v>221.12629090746407</v>
          </cell>
          <cell r="G3746">
            <v>26.390502310412423</v>
          </cell>
        </row>
        <row r="3747">
          <cell r="D3747">
            <v>512.61094710366672</v>
          </cell>
          <cell r="G3747">
            <v>26.350649079701085</v>
          </cell>
        </row>
        <row r="3748">
          <cell r="D3748">
            <v>407.07339917055884</v>
          </cell>
          <cell r="G3748">
            <v>26.308702873039657</v>
          </cell>
        </row>
        <row r="3749">
          <cell r="D3749">
            <v>105.53754793310785</v>
          </cell>
          <cell r="G3749">
            <v>26.283137713841402</v>
          </cell>
        </row>
        <row r="3750">
          <cell r="D3750">
            <v>593.02050743365362</v>
          </cell>
          <cell r="G3750">
            <v>26.2260133308239</v>
          </cell>
        </row>
        <row r="3751">
          <cell r="D3751">
            <v>422.15019173243138</v>
          </cell>
          <cell r="G3751">
            <v>26.225569804318834</v>
          </cell>
        </row>
        <row r="3752">
          <cell r="D3752">
            <v>100.51195041248366</v>
          </cell>
          <cell r="G3752">
            <v>26.167009105233959</v>
          </cell>
        </row>
        <row r="3753">
          <cell r="D3753">
            <v>256.30547355183336</v>
          </cell>
          <cell r="G3753">
            <v>26.128058345206171</v>
          </cell>
        </row>
        <row r="3754">
          <cell r="D3754">
            <v>25.127987603120914</v>
          </cell>
          <cell r="G3754">
            <v>26.049774665941168</v>
          </cell>
        </row>
        <row r="3755">
          <cell r="D3755">
            <v>105.53754793310785</v>
          </cell>
          <cell r="G3755">
            <v>26.019550105745584</v>
          </cell>
        </row>
        <row r="3756">
          <cell r="D3756">
            <v>236.2030834693366</v>
          </cell>
          <cell r="G3756">
            <v>25.924226401759817</v>
          </cell>
        </row>
        <row r="3757">
          <cell r="D3757">
            <v>85.43515785061112</v>
          </cell>
          <cell r="G3757">
            <v>25.873627668113066</v>
          </cell>
        </row>
        <row r="3758">
          <cell r="D3758">
            <v>206.0494983455915</v>
          </cell>
          <cell r="G3758">
            <v>25.697751891357804</v>
          </cell>
        </row>
        <row r="3759">
          <cell r="D3759">
            <v>70.358365288738568</v>
          </cell>
          <cell r="G3759">
            <v>25.687646173940458</v>
          </cell>
        </row>
        <row r="3760">
          <cell r="D3760">
            <v>155.79352313934967</v>
          </cell>
          <cell r="G3760">
            <v>25.6684268449523</v>
          </cell>
        </row>
        <row r="3761">
          <cell r="D3761">
            <v>130.66553553622876</v>
          </cell>
          <cell r="G3761">
            <v>25.658581411312852</v>
          </cell>
        </row>
        <row r="3762">
          <cell r="D3762">
            <v>100.51195041248366</v>
          </cell>
          <cell r="G3762">
            <v>25.566440280211342</v>
          </cell>
        </row>
        <row r="3763">
          <cell r="D3763">
            <v>472.40616693867321</v>
          </cell>
          <cell r="G3763">
            <v>25.478587586134999</v>
          </cell>
        </row>
        <row r="3764">
          <cell r="D3764">
            <v>60.307170247490198</v>
          </cell>
          <cell r="G3764">
            <v>25.397123923791941</v>
          </cell>
        </row>
        <row r="3765">
          <cell r="D3765">
            <v>135.69113305685295</v>
          </cell>
          <cell r="G3765">
            <v>25.370764647179584</v>
          </cell>
        </row>
        <row r="3766">
          <cell r="D3766">
            <v>70.358365288738568</v>
          </cell>
          <cell r="G3766">
            <v>25.291316809682673</v>
          </cell>
        </row>
        <row r="3767">
          <cell r="D3767">
            <v>758.8652256142517</v>
          </cell>
          <cell r="G3767">
            <v>25.2550463831695</v>
          </cell>
        </row>
        <row r="3768">
          <cell r="D3768">
            <v>120.6143404949804</v>
          </cell>
          <cell r="G3768">
            <v>25.10807303172751</v>
          </cell>
        </row>
        <row r="3769">
          <cell r="D3769">
            <v>115.58874297435621</v>
          </cell>
          <cell r="G3769">
            <v>25.080972020862333</v>
          </cell>
        </row>
        <row r="3770">
          <cell r="D3770">
            <v>95.486352891859482</v>
          </cell>
          <cell r="G3770">
            <v>25.063288243796048</v>
          </cell>
        </row>
        <row r="3771">
          <cell r="D3771">
            <v>185.94710826309478</v>
          </cell>
          <cell r="G3771">
            <v>24.993356965624592</v>
          </cell>
        </row>
        <row r="3772">
          <cell r="D3772">
            <v>155.79352313934967</v>
          </cell>
          <cell r="G3772">
            <v>24.898539394438505</v>
          </cell>
        </row>
        <row r="3773">
          <cell r="D3773">
            <v>346.76622892306864</v>
          </cell>
          <cell r="G3773">
            <v>24.723526837414116</v>
          </cell>
        </row>
        <row r="3774">
          <cell r="D3774">
            <v>321.63824131994772</v>
          </cell>
          <cell r="G3774">
            <v>24.682318891509698</v>
          </cell>
        </row>
        <row r="3775">
          <cell r="D3775">
            <v>286.45905867557843</v>
          </cell>
          <cell r="G3775">
            <v>24.499223667223802</v>
          </cell>
        </row>
        <row r="3776">
          <cell r="D3776">
            <v>1231.2713925529249</v>
          </cell>
          <cell r="G3776">
            <v>24.429686248975152</v>
          </cell>
        </row>
        <row r="3777">
          <cell r="D3777">
            <v>75.383962809362743</v>
          </cell>
          <cell r="G3777">
            <v>24.423842429916633</v>
          </cell>
        </row>
        <row r="3778">
          <cell r="D3778">
            <v>85.43515785061112</v>
          </cell>
          <cell r="G3778">
            <v>24.385762243997721</v>
          </cell>
        </row>
        <row r="3779">
          <cell r="D3779">
            <v>954.86352891859485</v>
          </cell>
          <cell r="G3779">
            <v>24.380489830219407</v>
          </cell>
        </row>
        <row r="3780">
          <cell r="D3780">
            <v>130.66553553622876</v>
          </cell>
          <cell r="G3780">
            <v>24.336050992587268</v>
          </cell>
        </row>
        <row r="3781">
          <cell r="D3781">
            <v>50.255975206241828</v>
          </cell>
          <cell r="G3781">
            <v>24.144069381959799</v>
          </cell>
        </row>
        <row r="3782">
          <cell r="D3782">
            <v>95.486352891859482</v>
          </cell>
          <cell r="G3782">
            <v>24.138442997987845</v>
          </cell>
        </row>
        <row r="3783">
          <cell r="D3783">
            <v>291.48465619620265</v>
          </cell>
          <cell r="G3783">
            <v>24.115723297150009</v>
          </cell>
        </row>
        <row r="3784">
          <cell r="D3784">
            <v>180.92151074247059</v>
          </cell>
          <cell r="G3784">
            <v>24.015702715685819</v>
          </cell>
        </row>
        <row r="3785">
          <cell r="D3785">
            <v>402.04780164993463</v>
          </cell>
          <cell r="G3785">
            <v>23.853409006203186</v>
          </cell>
        </row>
        <row r="3786">
          <cell r="D3786">
            <v>165.84471818059805</v>
          </cell>
          <cell r="G3786">
            <v>23.786054675817663</v>
          </cell>
        </row>
        <row r="3787">
          <cell r="D3787">
            <v>75.383962809362743</v>
          </cell>
          <cell r="G3787">
            <v>23.75526007173741</v>
          </cell>
        </row>
        <row r="3788">
          <cell r="D3788">
            <v>45.230377685617647</v>
          </cell>
          <cell r="G3788">
            <v>23.696541952278292</v>
          </cell>
        </row>
        <row r="3789">
          <cell r="D3789">
            <v>125.63993801560459</v>
          </cell>
          <cell r="G3789">
            <v>23.682749764666944</v>
          </cell>
        </row>
        <row r="3790">
          <cell r="D3790">
            <v>226.15188842808826</v>
          </cell>
          <cell r="G3790">
            <v>23.662476676404445</v>
          </cell>
        </row>
        <row r="3791">
          <cell r="D3791">
            <v>155.79352313934967</v>
          </cell>
          <cell r="G3791">
            <v>23.61267467806405</v>
          </cell>
        </row>
        <row r="3792">
          <cell r="D3792">
            <v>75.383962809362743</v>
          </cell>
          <cell r="G3792">
            <v>23.485949368936716</v>
          </cell>
        </row>
        <row r="3793">
          <cell r="D3793">
            <v>140.71673057747714</v>
          </cell>
          <cell r="G3793">
            <v>23.326451472347483</v>
          </cell>
        </row>
        <row r="3794">
          <cell r="D3794">
            <v>216.10069338683988</v>
          </cell>
          <cell r="G3794">
            <v>23.315997868106347</v>
          </cell>
        </row>
        <row r="3795">
          <cell r="D3795">
            <v>175.8959132218464</v>
          </cell>
          <cell r="G3795">
            <v>23.188490225562777</v>
          </cell>
        </row>
        <row r="3796">
          <cell r="D3796">
            <v>105.53754793310785</v>
          </cell>
          <cell r="G3796">
            <v>23.159352722164435</v>
          </cell>
        </row>
        <row r="3797">
          <cell r="D3797">
            <v>85.43515785061112</v>
          </cell>
          <cell r="G3797">
            <v>23.043430300928165</v>
          </cell>
        </row>
        <row r="3798">
          <cell r="D3798">
            <v>80.409560329986931</v>
          </cell>
          <cell r="G3798">
            <v>23.023305389320079</v>
          </cell>
        </row>
        <row r="3799">
          <cell r="D3799">
            <v>1045.3242842898301</v>
          </cell>
          <cell r="G3799">
            <v>22.903593683458194</v>
          </cell>
        </row>
        <row r="3800">
          <cell r="D3800">
            <v>206.0494983455915</v>
          </cell>
          <cell r="G3800">
            <v>22.870341588714705</v>
          </cell>
        </row>
        <row r="3801">
          <cell r="D3801">
            <v>462.35497189742483</v>
          </cell>
          <cell r="G3801">
            <v>22.856223415524379</v>
          </cell>
        </row>
        <row r="3802">
          <cell r="D3802">
            <v>231.17748594871242</v>
          </cell>
          <cell r="G3802">
            <v>22.826969098686867</v>
          </cell>
        </row>
        <row r="3803">
          <cell r="D3803">
            <v>65.33276776811438</v>
          </cell>
          <cell r="G3803">
            <v>22.775326302477694</v>
          </cell>
        </row>
        <row r="3804">
          <cell r="D3804">
            <v>211.07509586621569</v>
          </cell>
          <cell r="G3804">
            <v>22.750693247611434</v>
          </cell>
        </row>
        <row r="3805">
          <cell r="D3805">
            <v>110.56314545373203</v>
          </cell>
          <cell r="G3805">
            <v>22.704664492668552</v>
          </cell>
        </row>
        <row r="3806">
          <cell r="D3806">
            <v>221.12629090746407</v>
          </cell>
          <cell r="G3806">
            <v>22.599900801782631</v>
          </cell>
        </row>
        <row r="3807">
          <cell r="D3807">
            <v>145.74232809810132</v>
          </cell>
          <cell r="G3807">
            <v>22.532022003043863</v>
          </cell>
        </row>
        <row r="3808">
          <cell r="D3808">
            <v>231.17748594871242</v>
          </cell>
          <cell r="G3808">
            <v>22.529757417592897</v>
          </cell>
        </row>
        <row r="3809">
          <cell r="D3809">
            <v>40.204780164993466</v>
          </cell>
          <cell r="G3809">
            <v>22.449997167293144</v>
          </cell>
        </row>
        <row r="3810">
          <cell r="D3810">
            <v>412.098996691183</v>
          </cell>
          <cell r="G3810">
            <v>22.447237228228527</v>
          </cell>
        </row>
        <row r="3811">
          <cell r="D3811">
            <v>110.56314545373203</v>
          </cell>
          <cell r="G3811">
            <v>22.444754922365885</v>
          </cell>
        </row>
        <row r="3812">
          <cell r="D3812">
            <v>145.74232809810132</v>
          </cell>
          <cell r="G3812">
            <v>22.36639994255151</v>
          </cell>
        </row>
        <row r="3813">
          <cell r="D3813">
            <v>120.6143404949804</v>
          </cell>
          <cell r="G3813">
            <v>22.272727238564102</v>
          </cell>
        </row>
        <row r="3814">
          <cell r="D3814">
            <v>80.409560329986931</v>
          </cell>
          <cell r="G3814">
            <v>22.160763444328776</v>
          </cell>
        </row>
        <row r="3815">
          <cell r="D3815">
            <v>55.281572726866017</v>
          </cell>
          <cell r="G3815">
            <v>22.122523613540316</v>
          </cell>
        </row>
        <row r="3816">
          <cell r="D3816">
            <v>251.27987603120917</v>
          </cell>
          <cell r="G3816">
            <v>22.095001635553036</v>
          </cell>
        </row>
        <row r="3817">
          <cell r="D3817">
            <v>65.33276776811438</v>
          </cell>
          <cell r="G3817">
            <v>22.081472300121501</v>
          </cell>
        </row>
        <row r="3818">
          <cell r="D3818">
            <v>165.84471818059805</v>
          </cell>
          <cell r="G3818">
            <v>22.006357993158129</v>
          </cell>
        </row>
        <row r="3819">
          <cell r="D3819">
            <v>211.07509586621569</v>
          </cell>
          <cell r="G3819">
            <v>21.892638047253094</v>
          </cell>
        </row>
        <row r="3820">
          <cell r="D3820">
            <v>25.127987603120914</v>
          </cell>
          <cell r="G3820">
            <v>21.839393311504136</v>
          </cell>
        </row>
        <row r="3821">
          <cell r="D3821">
            <v>371.89421652618955</v>
          </cell>
          <cell r="G3821">
            <v>21.816175398300174</v>
          </cell>
        </row>
        <row r="3822">
          <cell r="D3822">
            <v>155.79352313934967</v>
          </cell>
          <cell r="G3822">
            <v>21.811024826078796</v>
          </cell>
        </row>
        <row r="3823">
          <cell r="D3823">
            <v>206.0494983455915</v>
          </cell>
          <cell r="G3823">
            <v>21.75598692687111</v>
          </cell>
        </row>
        <row r="3824">
          <cell r="D3824">
            <v>432.20138677367976</v>
          </cell>
          <cell r="G3824">
            <v>21.72441931306864</v>
          </cell>
        </row>
        <row r="3825">
          <cell r="D3825">
            <v>216.10069338683988</v>
          </cell>
          <cell r="G3825">
            <v>21.414460891761426</v>
          </cell>
        </row>
        <row r="3826">
          <cell r="D3826">
            <v>85.43515785061112</v>
          </cell>
          <cell r="G3826">
            <v>21.380256795831453</v>
          </cell>
        </row>
        <row r="3827">
          <cell r="D3827">
            <v>125.63993801560459</v>
          </cell>
          <cell r="G3827">
            <v>21.104744439627815</v>
          </cell>
        </row>
        <row r="3828">
          <cell r="D3828">
            <v>271.3822661137059</v>
          </cell>
          <cell r="G3828">
            <v>20.986094221334511</v>
          </cell>
        </row>
        <row r="3829">
          <cell r="D3829">
            <v>105.53754793310785</v>
          </cell>
          <cell r="G3829">
            <v>20.67180065862377</v>
          </cell>
        </row>
        <row r="3830">
          <cell r="D3830">
            <v>391.99660660868631</v>
          </cell>
          <cell r="G3830">
            <v>20.534117322326626</v>
          </cell>
        </row>
        <row r="3831">
          <cell r="D3831">
            <v>60.307170247490198</v>
          </cell>
          <cell r="G3831">
            <v>20.503142528836861</v>
          </cell>
        </row>
        <row r="3832">
          <cell r="D3832">
            <v>95.486352891859482</v>
          </cell>
          <cell r="G3832">
            <v>20.437201843970335</v>
          </cell>
        </row>
        <row r="3833">
          <cell r="D3833">
            <v>261.33107107245752</v>
          </cell>
          <cell r="G3833">
            <v>20.162091473192618</v>
          </cell>
        </row>
        <row r="3834">
          <cell r="D3834">
            <v>261.33107107245752</v>
          </cell>
          <cell r="G3834">
            <v>20.130408994132619</v>
          </cell>
        </row>
        <row r="3835">
          <cell r="D3835">
            <v>45.230377685617647</v>
          </cell>
          <cell r="G3835">
            <v>20.021401317011847</v>
          </cell>
        </row>
        <row r="3836">
          <cell r="D3836">
            <v>190.97270578371896</v>
          </cell>
          <cell r="G3836">
            <v>19.954597038958582</v>
          </cell>
        </row>
        <row r="3837">
          <cell r="D3837">
            <v>246.25427851058498</v>
          </cell>
          <cell r="G3837">
            <v>19.800965073084914</v>
          </cell>
        </row>
        <row r="3838">
          <cell r="D3838">
            <v>457.32937437680067</v>
          </cell>
          <cell r="G3838">
            <v>19.794903080935022</v>
          </cell>
        </row>
        <row r="3839">
          <cell r="D3839">
            <v>70.358365288738568</v>
          </cell>
          <cell r="G3839">
            <v>19.712952422604058</v>
          </cell>
        </row>
        <row r="3840">
          <cell r="D3840">
            <v>70.358365288738568</v>
          </cell>
          <cell r="G3840">
            <v>19.602860944553889</v>
          </cell>
        </row>
        <row r="3841">
          <cell r="D3841">
            <v>306.56144875807519</v>
          </cell>
          <cell r="G3841">
            <v>19.469257039074435</v>
          </cell>
        </row>
        <row r="3842">
          <cell r="D3842">
            <v>251.27987603120917</v>
          </cell>
          <cell r="G3842">
            <v>19.454269238872335</v>
          </cell>
        </row>
        <row r="3843">
          <cell r="D3843">
            <v>65.33276776811438</v>
          </cell>
          <cell r="G3843">
            <v>19.15738997234665</v>
          </cell>
        </row>
        <row r="3844">
          <cell r="D3844">
            <v>35.179182644369284</v>
          </cell>
          <cell r="G3844">
            <v>19.142180433786464</v>
          </cell>
        </row>
        <row r="3845">
          <cell r="D3845">
            <v>65.33276776811438</v>
          </cell>
          <cell r="G3845">
            <v>19.129054655720068</v>
          </cell>
        </row>
        <row r="3846">
          <cell r="D3846">
            <v>150.76792561872549</v>
          </cell>
          <cell r="G3846">
            <v>19.006996984839912</v>
          </cell>
        </row>
        <row r="3847">
          <cell r="D3847">
            <v>90.460755371235294</v>
          </cell>
          <cell r="G3847">
            <v>18.986279653669939</v>
          </cell>
        </row>
        <row r="3848">
          <cell r="D3848">
            <v>201.02390082496731</v>
          </cell>
          <cell r="G3848">
            <v>18.970624848365297</v>
          </cell>
        </row>
        <row r="3849">
          <cell r="D3849">
            <v>90.460755371235294</v>
          </cell>
          <cell r="G3849">
            <v>18.94233664641602</v>
          </cell>
        </row>
        <row r="3850">
          <cell r="D3850">
            <v>201.02390082496731</v>
          </cell>
          <cell r="G3850">
            <v>18.885237961646798</v>
          </cell>
        </row>
        <row r="3851">
          <cell r="D3851">
            <v>60.307170247490198</v>
          </cell>
          <cell r="G3851">
            <v>18.654814192203403</v>
          </cell>
        </row>
        <row r="3852">
          <cell r="D3852">
            <v>30.153585123745099</v>
          </cell>
          <cell r="G3852">
            <v>18.588926973832582</v>
          </cell>
        </row>
        <row r="3853">
          <cell r="D3853">
            <v>241.22868098996079</v>
          </cell>
          <cell r="G3853">
            <v>18.321815234461397</v>
          </cell>
        </row>
        <row r="3854">
          <cell r="D3854">
            <v>45.230377685617647</v>
          </cell>
          <cell r="G3854">
            <v>18.300095043899223</v>
          </cell>
        </row>
        <row r="3855">
          <cell r="D3855">
            <v>673.43006776364052</v>
          </cell>
          <cell r="G3855">
            <v>18.118838159313139</v>
          </cell>
        </row>
        <row r="3856">
          <cell r="D3856">
            <v>40.204780164993466</v>
          </cell>
          <cell r="G3856">
            <v>17.980744451392056</v>
          </cell>
        </row>
        <row r="3857">
          <cell r="D3857">
            <v>75.383962809362743</v>
          </cell>
          <cell r="G3857">
            <v>17.955424237574885</v>
          </cell>
        </row>
        <row r="3858">
          <cell r="D3858">
            <v>25.127987603120914</v>
          </cell>
          <cell r="G3858">
            <v>17.948461706859028</v>
          </cell>
        </row>
        <row r="3859">
          <cell r="D3859">
            <v>140.71673057747714</v>
          </cell>
          <cell r="G3859">
            <v>17.821298375307386</v>
          </cell>
        </row>
        <row r="3860">
          <cell r="D3860">
            <v>80.409560329986931</v>
          </cell>
          <cell r="G3860">
            <v>17.786373671060826</v>
          </cell>
        </row>
        <row r="3861">
          <cell r="D3861">
            <v>50.255975206241828</v>
          </cell>
          <cell r="G3861">
            <v>17.765342392761134</v>
          </cell>
        </row>
        <row r="3862">
          <cell r="D3862">
            <v>216.10069338683988</v>
          </cell>
          <cell r="G3862">
            <v>17.750016928986405</v>
          </cell>
        </row>
        <row r="3863">
          <cell r="D3863">
            <v>45.230377685617647</v>
          </cell>
          <cell r="G3863">
            <v>17.742604824428962</v>
          </cell>
        </row>
        <row r="3864">
          <cell r="D3864">
            <v>160.81912065997386</v>
          </cell>
          <cell r="G3864">
            <v>17.737651401062671</v>
          </cell>
        </row>
        <row r="3865">
          <cell r="D3865">
            <v>30.153585123745099</v>
          </cell>
          <cell r="G3865">
            <v>17.707136356059948</v>
          </cell>
        </row>
        <row r="3866">
          <cell r="D3866">
            <v>55.281572726866017</v>
          </cell>
          <cell r="G3866">
            <v>17.600330904801119</v>
          </cell>
        </row>
        <row r="3867">
          <cell r="D3867">
            <v>276.40786363433006</v>
          </cell>
          <cell r="G3867">
            <v>17.589187813960422</v>
          </cell>
        </row>
        <row r="3868">
          <cell r="D3868">
            <v>75.383962809362743</v>
          </cell>
          <cell r="G3868">
            <v>17.381982234780398</v>
          </cell>
        </row>
        <row r="3869">
          <cell r="D3869">
            <v>15.07679256187255</v>
          </cell>
          <cell r="G3869">
            <v>17.21628524998782</v>
          </cell>
        </row>
        <row r="3870">
          <cell r="D3870">
            <v>110.56314545373203</v>
          </cell>
          <cell r="G3870">
            <v>17.165416629615418</v>
          </cell>
        </row>
        <row r="3871">
          <cell r="D3871">
            <v>45.230377685617647</v>
          </cell>
          <cell r="G3871">
            <v>17.102814597390683</v>
          </cell>
        </row>
        <row r="3872">
          <cell r="D3872">
            <v>50.255975206241828</v>
          </cell>
          <cell r="G3872">
            <v>17.019449818740327</v>
          </cell>
        </row>
        <row r="3873">
          <cell r="D3873">
            <v>80.409560329986931</v>
          </cell>
          <cell r="G3873">
            <v>16.889327120319813</v>
          </cell>
        </row>
        <row r="3874">
          <cell r="D3874">
            <v>15.07679256187255</v>
          </cell>
          <cell r="G3874">
            <v>16.780007439340451</v>
          </cell>
        </row>
        <row r="3875">
          <cell r="D3875">
            <v>35.179182644369284</v>
          </cell>
          <cell r="G3875">
            <v>16.453489217904082</v>
          </cell>
        </row>
        <row r="3876">
          <cell r="D3876">
            <v>50.255975206241828</v>
          </cell>
          <cell r="G3876">
            <v>16.374650863339774</v>
          </cell>
        </row>
        <row r="3877">
          <cell r="D3877">
            <v>130.66553553622876</v>
          </cell>
          <cell r="G3877">
            <v>16.332497648217466</v>
          </cell>
        </row>
        <row r="3878">
          <cell r="D3878">
            <v>50.255975206241828</v>
          </cell>
          <cell r="G3878">
            <v>16.25547320130325</v>
          </cell>
        </row>
        <row r="3879">
          <cell r="D3879">
            <v>75.383962809362743</v>
          </cell>
          <cell r="G3879">
            <v>16.157941456686459</v>
          </cell>
        </row>
        <row r="3880">
          <cell r="D3880">
            <v>160.81912065997386</v>
          </cell>
          <cell r="G3880">
            <v>16.108450397639007</v>
          </cell>
        </row>
        <row r="3881">
          <cell r="D3881">
            <v>331.6894363611961</v>
          </cell>
          <cell r="G3881">
            <v>16.108201721358171</v>
          </cell>
        </row>
        <row r="3882">
          <cell r="D3882">
            <v>160.81912065997386</v>
          </cell>
          <cell r="G3882">
            <v>15.970072328159748</v>
          </cell>
        </row>
        <row r="3883">
          <cell r="D3883">
            <v>15.07679256187255</v>
          </cell>
          <cell r="G3883">
            <v>15.944577666554046</v>
          </cell>
        </row>
        <row r="3884">
          <cell r="D3884">
            <v>50.255975206241828</v>
          </cell>
          <cell r="G3884">
            <v>15.721393310700988</v>
          </cell>
        </row>
        <row r="3885">
          <cell r="D3885">
            <v>65.33276776811438</v>
          </cell>
          <cell r="G3885">
            <v>15.542857233758122</v>
          </cell>
        </row>
        <row r="3886">
          <cell r="D3886">
            <v>135.69113305685295</v>
          </cell>
          <cell r="G3886">
            <v>15.485960343653829</v>
          </cell>
        </row>
        <row r="3887">
          <cell r="D3887">
            <v>85.43515785061112</v>
          </cell>
          <cell r="G3887">
            <v>15.293616348919517</v>
          </cell>
        </row>
        <row r="3888">
          <cell r="D3888">
            <v>85.43515785061112</v>
          </cell>
          <cell r="G3888">
            <v>15.197535158369313</v>
          </cell>
        </row>
        <row r="3889">
          <cell r="D3889">
            <v>25.127987603120914</v>
          </cell>
          <cell r="G3889">
            <v>15.161712517901652</v>
          </cell>
        </row>
        <row r="3890">
          <cell r="D3890">
            <v>95.486352891859482</v>
          </cell>
          <cell r="G3890">
            <v>15.160522983993852</v>
          </cell>
        </row>
        <row r="3891">
          <cell r="D3891">
            <v>206.0494983455915</v>
          </cell>
          <cell r="G3891">
            <v>15.157962121974755</v>
          </cell>
        </row>
        <row r="3892">
          <cell r="D3892">
            <v>65.33276776811438</v>
          </cell>
          <cell r="G3892">
            <v>15.066314054372748</v>
          </cell>
        </row>
        <row r="3893">
          <cell r="D3893">
            <v>211.07509586621569</v>
          </cell>
          <cell r="G3893">
            <v>14.904383531981109</v>
          </cell>
        </row>
        <row r="3894">
          <cell r="D3894">
            <v>80.409560329986931</v>
          </cell>
          <cell r="G3894">
            <v>14.745291241180041</v>
          </cell>
        </row>
        <row r="3895">
          <cell r="D3895">
            <v>195.99830330434315</v>
          </cell>
          <cell r="G3895">
            <v>14.613305865710537</v>
          </cell>
        </row>
        <row r="3896">
          <cell r="D3896">
            <v>261.33107107245752</v>
          </cell>
          <cell r="G3896">
            <v>14.566935352061844</v>
          </cell>
        </row>
        <row r="3897">
          <cell r="D3897">
            <v>65.33276776811438</v>
          </cell>
          <cell r="G3897">
            <v>14.359053619612419</v>
          </cell>
        </row>
        <row r="3898">
          <cell r="D3898">
            <v>40.204780164993466</v>
          </cell>
          <cell r="G3898">
            <v>14.341223337445753</v>
          </cell>
        </row>
        <row r="3899">
          <cell r="D3899">
            <v>195.99830330434315</v>
          </cell>
          <cell r="G3899">
            <v>14.278686294456506</v>
          </cell>
        </row>
        <row r="3900">
          <cell r="D3900">
            <v>30.153585123745099</v>
          </cell>
          <cell r="G3900">
            <v>14.225055401114473</v>
          </cell>
        </row>
        <row r="3901">
          <cell r="D3901">
            <v>376.91981404681371</v>
          </cell>
          <cell r="G3901">
            <v>14.105372988407618</v>
          </cell>
        </row>
        <row r="3902">
          <cell r="D3902">
            <v>221.12629090746407</v>
          </cell>
          <cell r="G3902">
            <v>13.984340819419943</v>
          </cell>
        </row>
        <row r="3903">
          <cell r="D3903">
            <v>60.307170247490198</v>
          </cell>
          <cell r="G3903">
            <v>13.900532643959629</v>
          </cell>
        </row>
        <row r="3904">
          <cell r="D3904">
            <v>40.204780164993466</v>
          </cell>
          <cell r="G3904">
            <v>13.866029404079818</v>
          </cell>
        </row>
        <row r="3905">
          <cell r="D3905">
            <v>296.51025371682681</v>
          </cell>
          <cell r="G3905">
            <v>13.814303223646508</v>
          </cell>
        </row>
        <row r="3906">
          <cell r="D3906">
            <v>30.153585123745099</v>
          </cell>
          <cell r="G3906">
            <v>13.776779917728883</v>
          </cell>
        </row>
        <row r="3907">
          <cell r="D3907">
            <v>70.358365288738568</v>
          </cell>
          <cell r="G3907">
            <v>13.749153437714721</v>
          </cell>
        </row>
        <row r="3908">
          <cell r="D3908">
            <v>75.383962809362743</v>
          </cell>
          <cell r="G3908">
            <v>13.422099278649554</v>
          </cell>
        </row>
        <row r="3909">
          <cell r="D3909">
            <v>50.255975206241828</v>
          </cell>
          <cell r="G3909">
            <v>13.315920089089333</v>
          </cell>
        </row>
        <row r="3910">
          <cell r="D3910">
            <v>201.02390082496731</v>
          </cell>
          <cell r="G3910">
            <v>13.237530710798238</v>
          </cell>
        </row>
        <row r="3911">
          <cell r="D3911">
            <v>105.53754793310785</v>
          </cell>
          <cell r="G3911">
            <v>13.104209200779776</v>
          </cell>
        </row>
        <row r="3912">
          <cell r="D3912">
            <v>50.255975206241828</v>
          </cell>
          <cell r="G3912">
            <v>13.088621257697469</v>
          </cell>
        </row>
        <row r="3913">
          <cell r="D3913">
            <v>140.71673057747714</v>
          </cell>
          <cell r="G3913">
            <v>13.033493008692979</v>
          </cell>
        </row>
        <row r="3914">
          <cell r="D3914">
            <v>608.09729999552621</v>
          </cell>
          <cell r="G3914">
            <v>13.030120743125432</v>
          </cell>
        </row>
        <row r="3915">
          <cell r="D3915">
            <v>75.383962809362743</v>
          </cell>
          <cell r="G3915">
            <v>12.841647068083436</v>
          </cell>
        </row>
        <row r="3916">
          <cell r="D3916">
            <v>231.17748594871242</v>
          </cell>
          <cell r="G3916">
            <v>12.765188367715339</v>
          </cell>
        </row>
        <row r="3917">
          <cell r="D3917">
            <v>45.230377685617647</v>
          </cell>
          <cell r="G3917">
            <v>12.740979998260551</v>
          </cell>
        </row>
        <row r="3918">
          <cell r="D3918">
            <v>100.51195041248366</v>
          </cell>
          <cell r="G3918">
            <v>12.664683102757778</v>
          </cell>
        </row>
        <row r="3919">
          <cell r="D3919">
            <v>90.460755371235294</v>
          </cell>
          <cell r="G3919">
            <v>12.453996640742353</v>
          </cell>
        </row>
        <row r="3920">
          <cell r="D3920">
            <v>221.12629090746407</v>
          </cell>
          <cell r="G3920">
            <v>12.25814938960869</v>
          </cell>
        </row>
        <row r="3921">
          <cell r="D3921">
            <v>105.53754793310785</v>
          </cell>
          <cell r="G3921">
            <v>12.225862301415127</v>
          </cell>
        </row>
        <row r="3922">
          <cell r="D3922">
            <v>120.6143404949804</v>
          </cell>
          <cell r="G3922">
            <v>12.210535199868941</v>
          </cell>
        </row>
        <row r="3923">
          <cell r="D3923">
            <v>75.383962809362743</v>
          </cell>
          <cell r="G3923">
            <v>12.109044125016638</v>
          </cell>
        </row>
        <row r="3924">
          <cell r="D3924">
            <v>30.153585123745099</v>
          </cell>
          <cell r="G3924">
            <v>11.963864017381207</v>
          </cell>
        </row>
        <row r="3925">
          <cell r="D3925">
            <v>100.51195041248366</v>
          </cell>
          <cell r="G3925">
            <v>11.902219552303295</v>
          </cell>
        </row>
        <row r="3926">
          <cell r="D3926">
            <v>261.33107107245752</v>
          </cell>
          <cell r="G3926">
            <v>11.879601858550506</v>
          </cell>
        </row>
        <row r="3927">
          <cell r="D3927">
            <v>135.69113305685295</v>
          </cell>
          <cell r="G3927">
            <v>11.807772102888773</v>
          </cell>
        </row>
        <row r="3928">
          <cell r="D3928">
            <v>45.230377685617647</v>
          </cell>
          <cell r="G3928">
            <v>11.346075301436978</v>
          </cell>
        </row>
        <row r="3929">
          <cell r="D3929">
            <v>25.127987603120914</v>
          </cell>
          <cell r="G3929">
            <v>11.34179352956253</v>
          </cell>
        </row>
        <row r="3930">
          <cell r="D3930">
            <v>105.53754793310785</v>
          </cell>
          <cell r="G3930">
            <v>11.298726033454042</v>
          </cell>
        </row>
        <row r="3931">
          <cell r="D3931">
            <v>25.127987603120914</v>
          </cell>
          <cell r="G3931">
            <v>11.293070627735036</v>
          </cell>
        </row>
        <row r="3932">
          <cell r="D3932">
            <v>15.07679256187255</v>
          </cell>
          <cell r="G3932">
            <v>11.287926862217319</v>
          </cell>
        </row>
        <row r="3933">
          <cell r="D3933">
            <v>35.179182644369284</v>
          </cell>
          <cell r="G3933">
            <v>11.279689383002376</v>
          </cell>
        </row>
        <row r="3934">
          <cell r="D3934">
            <v>25.127987603120914</v>
          </cell>
          <cell r="G3934">
            <v>11.272513479005646</v>
          </cell>
        </row>
        <row r="3935">
          <cell r="D3935">
            <v>25.127987603120914</v>
          </cell>
          <cell r="G3935">
            <v>10.955063217885149</v>
          </cell>
        </row>
        <row r="3936">
          <cell r="D3936">
            <v>25.127987603120914</v>
          </cell>
          <cell r="G3936">
            <v>10.862009881290788</v>
          </cell>
        </row>
        <row r="3937">
          <cell r="D3937">
            <v>55.281572726866017</v>
          </cell>
          <cell r="G3937">
            <v>10.779166881446043</v>
          </cell>
        </row>
        <row r="3938">
          <cell r="D3938">
            <v>90.460755371235294</v>
          </cell>
          <cell r="G3938">
            <v>10.554851555320683</v>
          </cell>
        </row>
        <row r="3939">
          <cell r="D3939">
            <v>35.179182644369284</v>
          </cell>
          <cell r="G3939">
            <v>10.476306154581259</v>
          </cell>
        </row>
        <row r="3940">
          <cell r="D3940">
            <v>35.179182644369284</v>
          </cell>
          <cell r="G3940">
            <v>10.475450425867839</v>
          </cell>
        </row>
        <row r="3941">
          <cell r="D3941">
            <v>211.07509586621569</v>
          </cell>
          <cell r="G3941">
            <v>10.417297242242178</v>
          </cell>
        </row>
        <row r="3942">
          <cell r="D3942">
            <v>45.230377685617647</v>
          </cell>
          <cell r="G3942">
            <v>10.391366382442454</v>
          </cell>
        </row>
        <row r="3943">
          <cell r="D3943">
            <v>70.358365288738568</v>
          </cell>
          <cell r="G3943">
            <v>10.311936882897747</v>
          </cell>
        </row>
        <row r="3944">
          <cell r="D3944">
            <v>35.179182644369284</v>
          </cell>
          <cell r="G3944">
            <v>10.20387609107531</v>
          </cell>
        </row>
        <row r="3945">
          <cell r="D3945">
            <v>30.153585123745099</v>
          </cell>
          <cell r="G3945">
            <v>9.6914248554135263</v>
          </cell>
        </row>
        <row r="3946">
          <cell r="D3946">
            <v>30.153585123745099</v>
          </cell>
          <cell r="G3946">
            <v>9.5343199301268449</v>
          </cell>
        </row>
        <row r="3947">
          <cell r="D3947">
            <v>125.63993801560459</v>
          </cell>
          <cell r="G3947">
            <v>9.4160530065626915</v>
          </cell>
        </row>
        <row r="3948">
          <cell r="D3948">
            <v>95.486352891859482</v>
          </cell>
          <cell r="G3948">
            <v>9.3062049242148568</v>
          </cell>
        </row>
        <row r="3949">
          <cell r="D3949">
            <v>120.6143404949804</v>
          </cell>
          <cell r="G3949">
            <v>9.2662183823770405</v>
          </cell>
        </row>
        <row r="3950">
          <cell r="D3950">
            <v>30.153585123745099</v>
          </cell>
          <cell r="G3950">
            <v>9.1603725737264341</v>
          </cell>
        </row>
        <row r="3951">
          <cell r="D3951">
            <v>40.204780164993466</v>
          </cell>
          <cell r="G3951">
            <v>9.0300985140798158</v>
          </cell>
        </row>
        <row r="3952">
          <cell r="D3952">
            <v>291.48465619620265</v>
          </cell>
          <cell r="G3952">
            <v>8.9176488571148713</v>
          </cell>
        </row>
        <row r="3953">
          <cell r="D3953">
            <v>10.051195041248366</v>
          </cell>
          <cell r="G3953">
            <v>8.6561138906241144</v>
          </cell>
        </row>
        <row r="3954">
          <cell r="D3954">
            <v>70.358365288738568</v>
          </cell>
          <cell r="G3954">
            <v>8.5376663588746933</v>
          </cell>
        </row>
        <row r="3955">
          <cell r="D3955">
            <v>30.153585123745099</v>
          </cell>
          <cell r="G3955">
            <v>8.5233959036640332</v>
          </cell>
        </row>
        <row r="3956">
          <cell r="D3956">
            <v>70.358365288738568</v>
          </cell>
          <cell r="G3956">
            <v>8.3936669986084169</v>
          </cell>
        </row>
        <row r="3957">
          <cell r="D3957">
            <v>30.153585123745099</v>
          </cell>
          <cell r="G3957">
            <v>8.373109494731894</v>
          </cell>
        </row>
        <row r="3958">
          <cell r="D3958">
            <v>140.71673057747714</v>
          </cell>
          <cell r="G3958">
            <v>8.1701721757803867</v>
          </cell>
        </row>
        <row r="3959">
          <cell r="D3959">
            <v>75.383962809362743</v>
          </cell>
          <cell r="G3959">
            <v>8.164591718449822</v>
          </cell>
        </row>
        <row r="3960">
          <cell r="D3960">
            <v>35.179182644369284</v>
          </cell>
          <cell r="G3960">
            <v>7.6603517597246267</v>
          </cell>
        </row>
        <row r="3961">
          <cell r="D3961">
            <v>206.0494983455915</v>
          </cell>
          <cell r="G3961">
            <v>7.2032894455634828</v>
          </cell>
        </row>
        <row r="3962">
          <cell r="D3962">
            <v>45.230377685617647</v>
          </cell>
          <cell r="G3962">
            <v>6.8305059918210747</v>
          </cell>
        </row>
        <row r="3963">
          <cell r="D3963">
            <v>582.9693123924053</v>
          </cell>
          <cell r="G3963">
            <v>6.7084764178141674</v>
          </cell>
        </row>
        <row r="3964">
          <cell r="D3964">
            <v>20.102390082496733</v>
          </cell>
          <cell r="G3964">
            <v>6.636719339284026</v>
          </cell>
        </row>
        <row r="3965">
          <cell r="D3965">
            <v>50.255975206241828</v>
          </cell>
          <cell r="G3965">
            <v>6.6138870250707527</v>
          </cell>
        </row>
        <row r="3966">
          <cell r="D3966">
            <v>5.0255975206241832</v>
          </cell>
          <cell r="G3966">
            <v>6.1531852003859449</v>
          </cell>
        </row>
        <row r="3967">
          <cell r="D3967">
            <v>40.204780164993466</v>
          </cell>
          <cell r="G3967">
            <v>6.0702834219856552</v>
          </cell>
        </row>
        <row r="3968">
          <cell r="D3968">
            <v>738.76283553175494</v>
          </cell>
          <cell r="G3968">
            <v>5.9220902904506998</v>
          </cell>
        </row>
        <row r="3969">
          <cell r="D3969">
            <v>20.102390082496733</v>
          </cell>
          <cell r="G3969">
            <v>5.7858792842383036</v>
          </cell>
        </row>
        <row r="3970">
          <cell r="D3970">
            <v>20.102390082496733</v>
          </cell>
          <cell r="G3970">
            <v>5.7518732925450236</v>
          </cell>
        </row>
        <row r="3971">
          <cell r="D3971">
            <v>25.127987603120914</v>
          </cell>
          <cell r="G3971">
            <v>5.7125508905180382</v>
          </cell>
        </row>
        <row r="3972">
          <cell r="D3972">
            <v>256.30547355183336</v>
          </cell>
          <cell r="G3972">
            <v>5.6478710422234135</v>
          </cell>
        </row>
        <row r="3973">
          <cell r="D3973">
            <v>25.127987603120914</v>
          </cell>
          <cell r="G3973">
            <v>5.5301760818898886</v>
          </cell>
        </row>
        <row r="3974">
          <cell r="D3974">
            <v>50.255975206241828</v>
          </cell>
          <cell r="G3974">
            <v>5.0746618058656772</v>
          </cell>
        </row>
        <row r="3975">
          <cell r="D3975">
            <v>10.051195041248366</v>
          </cell>
          <cell r="G3975">
            <v>4.983786628995146</v>
          </cell>
        </row>
        <row r="3976">
          <cell r="D3976">
            <v>15.07679256187255</v>
          </cell>
          <cell r="G3976">
            <v>4.7066156313520802</v>
          </cell>
        </row>
        <row r="3977">
          <cell r="D3977">
            <v>10.051195041248366</v>
          </cell>
          <cell r="G3977">
            <v>4.1225952981242235</v>
          </cell>
        </row>
        <row r="3978">
          <cell r="D3978">
            <v>20.102390082496733</v>
          </cell>
          <cell r="G3978">
            <v>4.0365128421584657</v>
          </cell>
        </row>
        <row r="3979">
          <cell r="D3979">
            <v>40.204780164993466</v>
          </cell>
          <cell r="G3979">
            <v>3.8397275336435679</v>
          </cell>
        </row>
        <row r="3980">
          <cell r="D3980">
            <v>125.63993801560459</v>
          </cell>
          <cell r="G3980">
            <v>3.8070181219395902</v>
          </cell>
        </row>
        <row r="3981">
          <cell r="D3981">
            <v>20.102390082496733</v>
          </cell>
          <cell r="G3981">
            <v>3.7488068703018875</v>
          </cell>
        </row>
        <row r="3982">
          <cell r="D3982">
            <v>10.051195041248366</v>
          </cell>
          <cell r="G3982">
            <v>3.739594160794371</v>
          </cell>
        </row>
        <row r="3983">
          <cell r="D3983">
            <v>5.0255975206241832</v>
          </cell>
          <cell r="G3983">
            <v>3.6840528068141576</v>
          </cell>
        </row>
        <row r="3984">
          <cell r="D3984">
            <v>20.102390082496733</v>
          </cell>
          <cell r="G3984">
            <v>3.6586702083587457</v>
          </cell>
        </row>
        <row r="3985">
          <cell r="D3985">
            <v>20.102390082496733</v>
          </cell>
          <cell r="G3985">
            <v>3.5460761156695626</v>
          </cell>
        </row>
        <row r="3986">
          <cell r="D3986">
            <v>170.87031570122224</v>
          </cell>
          <cell r="G3986">
            <v>3.507531456599557</v>
          </cell>
        </row>
        <row r="3987">
          <cell r="D3987">
            <v>10.051195041248366</v>
          </cell>
          <cell r="G3987">
            <v>3.3036176341100112</v>
          </cell>
        </row>
        <row r="3988">
          <cell r="D3988">
            <v>40.204780164993466</v>
          </cell>
          <cell r="G3988">
            <v>3.099922154136169</v>
          </cell>
        </row>
        <row r="3989">
          <cell r="D3989">
            <v>5.0255975206241832</v>
          </cell>
          <cell r="G3989">
            <v>2.8651992123098924</v>
          </cell>
        </row>
        <row r="3990">
          <cell r="D3990">
            <v>60.307170247490198</v>
          </cell>
          <cell r="G3990">
            <v>2.16337108425309</v>
          </cell>
        </row>
        <row r="3991">
          <cell r="D3991">
            <v>261.33107107245752</v>
          </cell>
          <cell r="G3991">
            <v>2.1546898925461075</v>
          </cell>
        </row>
        <row r="3992">
          <cell r="D3992">
            <v>10.051195041248366</v>
          </cell>
          <cell r="G3992">
            <v>2.0247203370311588</v>
          </cell>
        </row>
        <row r="3993">
          <cell r="D3993">
            <v>15.07679256187255</v>
          </cell>
          <cell r="G3993">
            <v>1.5727478019919747</v>
          </cell>
        </row>
        <row r="3994">
          <cell r="D3994">
            <v>5.0255975206241832</v>
          </cell>
          <cell r="G3994">
            <v>1.3309832608065688</v>
          </cell>
        </row>
        <row r="3995">
          <cell r="D3995">
            <v>10.051195041248366</v>
          </cell>
          <cell r="G3995">
            <v>0.54189146338986283</v>
          </cell>
        </row>
        <row r="3996">
          <cell r="D3996">
            <v>5.0255975206241832</v>
          </cell>
          <cell r="G3996">
            <v>0.16484580403662119</v>
          </cell>
        </row>
        <row r="3997">
          <cell r="D3997">
            <v>0</v>
          </cell>
          <cell r="G3997">
            <v>0</v>
          </cell>
        </row>
        <row r="3998">
          <cell r="D3998">
            <v>0</v>
          </cell>
          <cell r="G3998">
            <v>0</v>
          </cell>
        </row>
        <row r="4004">
          <cell r="D4004">
            <v>11910</v>
          </cell>
        </row>
        <row r="4005">
          <cell r="D4005">
            <v>13000</v>
          </cell>
        </row>
        <row r="4006">
          <cell r="D4006">
            <v>12640</v>
          </cell>
        </row>
        <row r="4007">
          <cell r="D4007">
            <v>12800</v>
          </cell>
        </row>
        <row r="4008">
          <cell r="D4008">
            <v>15620</v>
          </cell>
        </row>
        <row r="4009">
          <cell r="D4009">
            <v>14630</v>
          </cell>
        </row>
        <row r="4010">
          <cell r="D4010">
            <v>5035</v>
          </cell>
        </row>
        <row r="4011">
          <cell r="D4011">
            <v>11605</v>
          </cell>
        </row>
        <row r="4012">
          <cell r="D4012">
            <v>9800</v>
          </cell>
        </row>
        <row r="4013">
          <cell r="D4013">
            <v>11370</v>
          </cell>
        </row>
        <row r="4014">
          <cell r="D4014">
            <v>8040</v>
          </cell>
        </row>
        <row r="4015">
          <cell r="D4015">
            <v>17375</v>
          </cell>
        </row>
        <row r="4016">
          <cell r="D4016">
            <v>9375</v>
          </cell>
        </row>
        <row r="4017">
          <cell r="D4017">
            <v>7815</v>
          </cell>
        </row>
        <row r="4018">
          <cell r="D4018">
            <v>6900</v>
          </cell>
        </row>
        <row r="4019">
          <cell r="D4019">
            <v>7690</v>
          </cell>
        </row>
        <row r="4020">
          <cell r="D4020">
            <v>7950</v>
          </cell>
        </row>
        <row r="4021">
          <cell r="D4021">
            <v>8310</v>
          </cell>
        </row>
        <row r="4022">
          <cell r="D4022">
            <v>15305</v>
          </cell>
        </row>
        <row r="4023">
          <cell r="D4023">
            <v>16275</v>
          </cell>
        </row>
        <row r="4024">
          <cell r="D4024">
            <v>9035</v>
          </cell>
        </row>
        <row r="4025">
          <cell r="D4025">
            <v>15475</v>
          </cell>
        </row>
        <row r="4026">
          <cell r="D4026">
            <v>13200</v>
          </cell>
        </row>
        <row r="4027">
          <cell r="D4027">
            <v>13300</v>
          </cell>
        </row>
        <row r="4028">
          <cell r="D4028">
            <v>18420</v>
          </cell>
        </row>
        <row r="4029">
          <cell r="D4029">
            <v>9520</v>
          </cell>
        </row>
        <row r="4030">
          <cell r="D4030">
            <v>6300</v>
          </cell>
        </row>
        <row r="4031">
          <cell r="D4031">
            <v>5690</v>
          </cell>
        </row>
        <row r="4032">
          <cell r="D4032">
            <v>6895</v>
          </cell>
        </row>
        <row r="4033">
          <cell r="D4033">
            <v>95</v>
          </cell>
        </row>
        <row r="4034">
          <cell r="D4034">
            <v>16245</v>
          </cell>
        </row>
        <row r="4035">
          <cell r="D4035">
            <v>8775</v>
          </cell>
        </row>
        <row r="4036">
          <cell r="D4036">
            <v>11055</v>
          </cell>
        </row>
        <row r="4037">
          <cell r="D4037">
            <v>10060</v>
          </cell>
        </row>
        <row r="4038">
          <cell r="D4038">
            <v>3115</v>
          </cell>
        </row>
        <row r="4039">
          <cell r="D4039">
            <v>5965</v>
          </cell>
        </row>
        <row r="4040">
          <cell r="D4040">
            <v>4420</v>
          </cell>
        </row>
        <row r="4041">
          <cell r="D4041">
            <v>15390</v>
          </cell>
        </row>
        <row r="4042">
          <cell r="D4042">
            <v>4890</v>
          </cell>
        </row>
        <row r="4043">
          <cell r="D4043">
            <v>9685</v>
          </cell>
        </row>
        <row r="4044">
          <cell r="D4044">
            <v>7355</v>
          </cell>
        </row>
        <row r="4045">
          <cell r="D4045">
            <v>10600</v>
          </cell>
        </row>
        <row r="4046">
          <cell r="D4046">
            <v>6315</v>
          </cell>
        </row>
        <row r="4047">
          <cell r="D4047">
            <v>9745</v>
          </cell>
        </row>
        <row r="4048">
          <cell r="D4048">
            <v>11075</v>
          </cell>
        </row>
        <row r="4049">
          <cell r="D4049">
            <v>12500</v>
          </cell>
        </row>
        <row r="4050">
          <cell r="D4050">
            <v>10955</v>
          </cell>
        </row>
        <row r="4051">
          <cell r="D4051">
            <v>13935</v>
          </cell>
        </row>
        <row r="4052">
          <cell r="D4052">
            <v>8115</v>
          </cell>
        </row>
        <row r="4053">
          <cell r="D4053">
            <v>9675</v>
          </cell>
        </row>
        <row r="4054">
          <cell r="D4054">
            <v>10645</v>
          </cell>
        </row>
        <row r="4055">
          <cell r="D4055">
            <v>10475</v>
          </cell>
        </row>
        <row r="4056">
          <cell r="D4056">
            <v>6200</v>
          </cell>
        </row>
        <row r="4057">
          <cell r="D4057">
            <v>7435</v>
          </cell>
        </row>
        <row r="4058">
          <cell r="D4058">
            <v>8725</v>
          </cell>
        </row>
        <row r="4059">
          <cell r="D4059">
            <v>11025</v>
          </cell>
        </row>
        <row r="4060">
          <cell r="D4060">
            <v>7905</v>
          </cell>
        </row>
        <row r="4061">
          <cell r="D4061">
            <v>8605</v>
          </cell>
        </row>
        <row r="4062">
          <cell r="D4062">
            <v>7065</v>
          </cell>
        </row>
        <row r="4063">
          <cell r="D4063">
            <v>8270</v>
          </cell>
        </row>
        <row r="4064">
          <cell r="D4064">
            <v>10775</v>
          </cell>
        </row>
        <row r="4065">
          <cell r="D4065">
            <v>7090</v>
          </cell>
        </row>
        <row r="4066">
          <cell r="D4066">
            <v>8360</v>
          </cell>
        </row>
        <row r="4067">
          <cell r="D4067">
            <v>8255</v>
          </cell>
        </row>
        <row r="4068">
          <cell r="D4068">
            <v>7060</v>
          </cell>
        </row>
        <row r="4069">
          <cell r="D4069">
            <v>6550</v>
          </cell>
        </row>
        <row r="4070">
          <cell r="D4070">
            <v>6830</v>
          </cell>
        </row>
        <row r="4071">
          <cell r="D4071">
            <v>10780</v>
          </cell>
        </row>
        <row r="4072">
          <cell r="D4072">
            <v>11990</v>
          </cell>
        </row>
        <row r="4073">
          <cell r="D4073">
            <v>7675</v>
          </cell>
        </row>
        <row r="4074">
          <cell r="D4074">
            <v>13120</v>
          </cell>
        </row>
        <row r="4075">
          <cell r="D4075">
            <v>10325</v>
          </cell>
        </row>
        <row r="4076">
          <cell r="D4076">
            <v>4730</v>
          </cell>
        </row>
        <row r="4077">
          <cell r="D4077">
            <v>14100</v>
          </cell>
        </row>
        <row r="4078">
          <cell r="D4078">
            <v>7320</v>
          </cell>
        </row>
        <row r="4079">
          <cell r="D4079">
            <v>7295</v>
          </cell>
        </row>
        <row r="4080">
          <cell r="D4080">
            <v>7330</v>
          </cell>
        </row>
        <row r="4081">
          <cell r="D4081">
            <v>8055</v>
          </cell>
        </row>
        <row r="4082">
          <cell r="D4082">
            <v>5280</v>
          </cell>
        </row>
        <row r="4083">
          <cell r="D4083">
            <v>8190</v>
          </cell>
        </row>
        <row r="4084">
          <cell r="D4084">
            <v>7710</v>
          </cell>
        </row>
        <row r="4085">
          <cell r="D4085">
            <v>4730</v>
          </cell>
        </row>
        <row r="4086">
          <cell r="D4086">
            <v>4470</v>
          </cell>
        </row>
        <row r="4087">
          <cell r="D4087">
            <v>11045</v>
          </cell>
        </row>
        <row r="4088">
          <cell r="D4088">
            <v>8020</v>
          </cell>
        </row>
        <row r="4089">
          <cell r="D4089">
            <v>6725</v>
          </cell>
        </row>
        <row r="4090">
          <cell r="D4090">
            <v>8830</v>
          </cell>
        </row>
        <row r="4091">
          <cell r="D4091">
            <v>8310</v>
          </cell>
        </row>
        <row r="4092">
          <cell r="D4092">
            <v>6405</v>
          </cell>
        </row>
        <row r="4093">
          <cell r="D4093">
            <v>990</v>
          </cell>
        </row>
        <row r="4094">
          <cell r="D4094">
            <v>12395</v>
          </cell>
        </row>
        <row r="4095">
          <cell r="D4095">
            <v>10795</v>
          </cell>
        </row>
        <row r="4096">
          <cell r="D4096">
            <v>10310</v>
          </cell>
        </row>
        <row r="4097">
          <cell r="D4097">
            <v>11895</v>
          </cell>
        </row>
        <row r="4098">
          <cell r="D4098">
            <v>9495</v>
          </cell>
        </row>
        <row r="4099">
          <cell r="D4099">
            <v>4715</v>
          </cell>
        </row>
        <row r="4100">
          <cell r="D4100">
            <v>3450</v>
          </cell>
        </row>
        <row r="4101">
          <cell r="D4101">
            <v>8105</v>
          </cell>
        </row>
        <row r="4102">
          <cell r="D4102">
            <v>3375</v>
          </cell>
        </row>
        <row r="4103">
          <cell r="D4103">
            <v>10450</v>
          </cell>
        </row>
        <row r="4104">
          <cell r="D4104">
            <v>11035</v>
          </cell>
        </row>
        <row r="4105">
          <cell r="D4105">
            <v>9400</v>
          </cell>
        </row>
        <row r="4106">
          <cell r="D4106">
            <v>12410</v>
          </cell>
        </row>
        <row r="4107">
          <cell r="D4107">
            <v>8880</v>
          </cell>
        </row>
        <row r="4108">
          <cell r="D4108">
            <v>11890</v>
          </cell>
        </row>
        <row r="4109">
          <cell r="D4109">
            <v>8180</v>
          </cell>
        </row>
        <row r="4110">
          <cell r="D4110">
            <v>10095</v>
          </cell>
        </row>
        <row r="4111">
          <cell r="D4111">
            <v>6295</v>
          </cell>
        </row>
        <row r="4112">
          <cell r="D4112">
            <v>12010</v>
          </cell>
        </row>
        <row r="4113">
          <cell r="D4113">
            <v>4800</v>
          </cell>
        </row>
        <row r="4114">
          <cell r="D4114">
            <v>27030</v>
          </cell>
        </row>
        <row r="4115">
          <cell r="D4115">
            <v>13025</v>
          </cell>
        </row>
        <row r="4116">
          <cell r="D4116">
            <v>20490</v>
          </cell>
        </row>
        <row r="4117">
          <cell r="D4117">
            <v>5080</v>
          </cell>
        </row>
        <row r="4118">
          <cell r="D4118">
            <v>10670</v>
          </cell>
        </row>
        <row r="4119">
          <cell r="D4119">
            <v>11415</v>
          </cell>
        </row>
        <row r="4120">
          <cell r="D4120">
            <v>3230</v>
          </cell>
        </row>
        <row r="4121">
          <cell r="D4121">
            <v>8835</v>
          </cell>
        </row>
        <row r="4122">
          <cell r="D4122">
            <v>19920</v>
          </cell>
        </row>
        <row r="4123">
          <cell r="D4123">
            <v>16120</v>
          </cell>
        </row>
        <row r="4124">
          <cell r="D4124">
            <v>14975</v>
          </cell>
        </row>
        <row r="4125">
          <cell r="D4125">
            <v>3305</v>
          </cell>
        </row>
        <row r="4126">
          <cell r="D4126">
            <v>5875</v>
          </cell>
        </row>
        <row r="4127">
          <cell r="D4127">
            <v>7490</v>
          </cell>
        </row>
        <row r="4128">
          <cell r="D4128">
            <v>12160</v>
          </cell>
        </row>
        <row r="4129">
          <cell r="D4129">
            <v>5815</v>
          </cell>
        </row>
        <row r="4130">
          <cell r="D4130">
            <v>9830</v>
          </cell>
        </row>
        <row r="4131">
          <cell r="D4131">
            <v>12155</v>
          </cell>
        </row>
        <row r="4132">
          <cell r="D4132">
            <v>4725</v>
          </cell>
        </row>
        <row r="4133">
          <cell r="D4133">
            <v>5200</v>
          </cell>
        </row>
        <row r="4134">
          <cell r="D4134">
            <v>8625</v>
          </cell>
        </row>
        <row r="4135">
          <cell r="D4135">
            <v>7735</v>
          </cell>
        </row>
        <row r="4136">
          <cell r="D4136">
            <v>12400</v>
          </cell>
        </row>
        <row r="4137">
          <cell r="D4137">
            <v>3585</v>
          </cell>
        </row>
        <row r="4138">
          <cell r="D4138">
            <v>7310</v>
          </cell>
        </row>
        <row r="4139">
          <cell r="D4139">
            <v>7865</v>
          </cell>
        </row>
        <row r="4140">
          <cell r="D4140">
            <v>9585</v>
          </cell>
        </row>
        <row r="4141">
          <cell r="D4141">
            <v>3875</v>
          </cell>
        </row>
        <row r="4142">
          <cell r="D4142">
            <v>12860</v>
          </cell>
        </row>
        <row r="4143">
          <cell r="D4143">
            <v>3275</v>
          </cell>
        </row>
        <row r="4144">
          <cell r="D4144">
            <v>8370</v>
          </cell>
        </row>
        <row r="4145">
          <cell r="D4145">
            <v>13020</v>
          </cell>
        </row>
        <row r="4146">
          <cell r="D4146">
            <v>18410</v>
          </cell>
        </row>
        <row r="4147">
          <cell r="D4147">
            <v>5445</v>
          </cell>
        </row>
        <row r="4148">
          <cell r="D4148">
            <v>8935</v>
          </cell>
        </row>
        <row r="4149">
          <cell r="D4149">
            <v>14135</v>
          </cell>
        </row>
        <row r="4150">
          <cell r="D4150">
            <v>12080</v>
          </cell>
        </row>
        <row r="4151">
          <cell r="D4151">
            <v>5840</v>
          </cell>
        </row>
        <row r="4152">
          <cell r="D4152">
            <v>4735</v>
          </cell>
        </row>
        <row r="4153">
          <cell r="D4153">
            <v>12020</v>
          </cell>
        </row>
        <row r="4154">
          <cell r="D4154">
            <v>8660</v>
          </cell>
        </row>
        <row r="4155">
          <cell r="D4155">
            <v>6965</v>
          </cell>
        </row>
        <row r="4156">
          <cell r="D4156">
            <v>18865</v>
          </cell>
        </row>
        <row r="4157">
          <cell r="D4157">
            <v>11510</v>
          </cell>
        </row>
        <row r="4158">
          <cell r="D4158">
            <v>5270</v>
          </cell>
        </row>
        <row r="4159">
          <cell r="D4159">
            <v>22200</v>
          </cell>
        </row>
        <row r="4160">
          <cell r="D4160">
            <v>7155</v>
          </cell>
        </row>
        <row r="4161">
          <cell r="D4161">
            <v>7380</v>
          </cell>
        </row>
        <row r="4162">
          <cell r="D4162">
            <v>8065</v>
          </cell>
        </row>
        <row r="4163">
          <cell r="D4163">
            <v>11805</v>
          </cell>
        </row>
        <row r="4164">
          <cell r="D4164">
            <v>9030</v>
          </cell>
        </row>
        <row r="4165">
          <cell r="D4165">
            <v>7945</v>
          </cell>
        </row>
        <row r="4166">
          <cell r="D4166">
            <v>8785</v>
          </cell>
        </row>
        <row r="4167">
          <cell r="D4167">
            <v>8615</v>
          </cell>
        </row>
        <row r="4168">
          <cell r="D4168">
            <v>8140</v>
          </cell>
        </row>
        <row r="4169">
          <cell r="D4169">
            <v>5550</v>
          </cell>
        </row>
        <row r="4170">
          <cell r="D4170">
            <v>11335</v>
          </cell>
        </row>
        <row r="4171">
          <cell r="D4171">
            <v>12430</v>
          </cell>
        </row>
        <row r="4172">
          <cell r="D4172">
            <v>4670</v>
          </cell>
        </row>
        <row r="4173">
          <cell r="D4173">
            <v>4235</v>
          </cell>
        </row>
        <row r="4174">
          <cell r="D4174">
            <v>14035</v>
          </cell>
        </row>
        <row r="4175">
          <cell r="D4175">
            <v>12280</v>
          </cell>
        </row>
        <row r="4176">
          <cell r="D4176">
            <v>8795</v>
          </cell>
        </row>
        <row r="4177">
          <cell r="D4177">
            <v>8845</v>
          </cell>
        </row>
        <row r="4178">
          <cell r="D4178">
            <v>7835</v>
          </cell>
        </row>
        <row r="4179">
          <cell r="D4179">
            <v>9370</v>
          </cell>
        </row>
        <row r="4180">
          <cell r="D4180">
            <v>3830</v>
          </cell>
        </row>
        <row r="4181">
          <cell r="D4181">
            <v>10685</v>
          </cell>
        </row>
        <row r="4182">
          <cell r="D4182">
            <v>11190</v>
          </cell>
        </row>
        <row r="4183">
          <cell r="D4183">
            <v>10090</v>
          </cell>
        </row>
        <row r="4184">
          <cell r="D4184">
            <v>2905</v>
          </cell>
        </row>
        <row r="4185">
          <cell r="D4185">
            <v>3920</v>
          </cell>
        </row>
        <row r="4186">
          <cell r="D4186">
            <v>5865</v>
          </cell>
        </row>
        <row r="4187">
          <cell r="D4187">
            <v>9465</v>
          </cell>
        </row>
        <row r="4188">
          <cell r="D4188">
            <v>8815</v>
          </cell>
        </row>
        <row r="4189">
          <cell r="D4189">
            <v>8180</v>
          </cell>
        </row>
        <row r="4190">
          <cell r="D4190">
            <v>10610</v>
          </cell>
        </row>
        <row r="4191">
          <cell r="D4191">
            <v>11805</v>
          </cell>
        </row>
        <row r="4192">
          <cell r="D4192">
            <v>7650</v>
          </cell>
        </row>
        <row r="4193">
          <cell r="D4193">
            <v>8635</v>
          </cell>
        </row>
        <row r="4194">
          <cell r="D4194">
            <v>5845</v>
          </cell>
        </row>
        <row r="4195">
          <cell r="D4195">
            <v>7005</v>
          </cell>
        </row>
        <row r="4196">
          <cell r="D4196">
            <v>9435</v>
          </cell>
        </row>
        <row r="4197">
          <cell r="D4197">
            <v>4830</v>
          </cell>
        </row>
        <row r="4198">
          <cell r="D4198">
            <v>7470</v>
          </cell>
        </row>
        <row r="4199">
          <cell r="D4199">
            <v>4305</v>
          </cell>
        </row>
        <row r="4200">
          <cell r="D4200">
            <v>8200</v>
          </cell>
        </row>
        <row r="4201">
          <cell r="D4201">
            <v>7105</v>
          </cell>
        </row>
        <row r="4202">
          <cell r="D4202">
            <v>6715</v>
          </cell>
        </row>
        <row r="4203">
          <cell r="D4203">
            <v>9225</v>
          </cell>
        </row>
        <row r="4204">
          <cell r="D4204">
            <v>6600</v>
          </cell>
        </row>
        <row r="4205">
          <cell r="D4205">
            <v>4210</v>
          </cell>
        </row>
        <row r="4206">
          <cell r="D4206">
            <v>8250</v>
          </cell>
        </row>
        <row r="4207">
          <cell r="D4207">
            <v>16625</v>
          </cell>
        </row>
        <row r="4208">
          <cell r="D4208">
            <v>11350</v>
          </cell>
        </row>
        <row r="4209">
          <cell r="D4209">
            <v>6855</v>
          </cell>
        </row>
        <row r="4210">
          <cell r="D4210">
            <v>12800</v>
          </cell>
        </row>
        <row r="4211">
          <cell r="D4211">
            <v>5910</v>
          </cell>
        </row>
        <row r="4212">
          <cell r="D4212">
            <v>12255</v>
          </cell>
        </row>
        <row r="4213">
          <cell r="D4213">
            <v>7750</v>
          </cell>
        </row>
        <row r="4214">
          <cell r="D4214">
            <v>6890</v>
          </cell>
        </row>
        <row r="4215">
          <cell r="D4215">
            <v>9340</v>
          </cell>
        </row>
        <row r="4216">
          <cell r="D4216">
            <v>5065</v>
          </cell>
        </row>
        <row r="4217">
          <cell r="D4217">
            <v>5740</v>
          </cell>
        </row>
        <row r="4218">
          <cell r="D4218">
            <v>7910</v>
          </cell>
        </row>
        <row r="4219">
          <cell r="D4219">
            <v>6965</v>
          </cell>
        </row>
        <row r="4220">
          <cell r="D4220">
            <v>20570</v>
          </cell>
        </row>
        <row r="4221">
          <cell r="D4221">
            <v>8390</v>
          </cell>
        </row>
        <row r="4222">
          <cell r="D4222">
            <v>10125</v>
          </cell>
        </row>
        <row r="4223">
          <cell r="D4223">
            <v>6870</v>
          </cell>
        </row>
        <row r="4224">
          <cell r="D4224">
            <v>6505</v>
          </cell>
        </row>
        <row r="4225">
          <cell r="D4225">
            <v>5870</v>
          </cell>
        </row>
        <row r="4226">
          <cell r="D4226">
            <v>5805</v>
          </cell>
        </row>
        <row r="4227">
          <cell r="D4227">
            <v>20425</v>
          </cell>
        </row>
        <row r="4228">
          <cell r="D4228">
            <v>15880</v>
          </cell>
        </row>
        <row r="4229">
          <cell r="D4229">
            <v>6845</v>
          </cell>
        </row>
        <row r="4230">
          <cell r="D4230">
            <v>8525</v>
          </cell>
        </row>
        <row r="4231">
          <cell r="D4231">
            <v>4390</v>
          </cell>
        </row>
        <row r="4232">
          <cell r="D4232">
            <v>1830</v>
          </cell>
        </row>
        <row r="4233">
          <cell r="D4233">
            <v>15615</v>
          </cell>
        </row>
        <row r="4234">
          <cell r="D4234">
            <v>5700</v>
          </cell>
        </row>
        <row r="4235">
          <cell r="D4235">
            <v>9450</v>
          </cell>
        </row>
        <row r="4236">
          <cell r="D4236">
            <v>6380</v>
          </cell>
        </row>
        <row r="4237">
          <cell r="D4237">
            <v>4510</v>
          </cell>
        </row>
        <row r="4238">
          <cell r="D4238">
            <v>3645</v>
          </cell>
        </row>
        <row r="4239">
          <cell r="D4239">
            <v>11260</v>
          </cell>
        </row>
        <row r="4240">
          <cell r="D4240">
            <v>3970</v>
          </cell>
        </row>
        <row r="4241">
          <cell r="D4241">
            <v>5500</v>
          </cell>
        </row>
        <row r="4242">
          <cell r="D4242">
            <v>10645</v>
          </cell>
        </row>
        <row r="4243">
          <cell r="D4243">
            <v>6380</v>
          </cell>
        </row>
        <row r="4244">
          <cell r="D4244">
            <v>11380</v>
          </cell>
        </row>
        <row r="4245">
          <cell r="D4245">
            <v>5395</v>
          </cell>
        </row>
        <row r="4246">
          <cell r="D4246">
            <v>10045</v>
          </cell>
        </row>
        <row r="4247">
          <cell r="D4247">
            <v>19745</v>
          </cell>
        </row>
        <row r="4248">
          <cell r="D4248">
            <v>8760</v>
          </cell>
        </row>
        <row r="4249">
          <cell r="D4249">
            <v>2845</v>
          </cell>
        </row>
        <row r="4250">
          <cell r="D4250">
            <v>9150</v>
          </cell>
        </row>
        <row r="4251">
          <cell r="D4251">
            <v>6795</v>
          </cell>
        </row>
        <row r="4252">
          <cell r="D4252">
            <v>5905</v>
          </cell>
        </row>
        <row r="4253">
          <cell r="D4253">
            <v>8870</v>
          </cell>
        </row>
        <row r="4254">
          <cell r="D4254">
            <v>5490</v>
          </cell>
        </row>
        <row r="4255">
          <cell r="D4255">
            <v>10590</v>
          </cell>
        </row>
        <row r="4256">
          <cell r="D4256">
            <v>10025</v>
          </cell>
        </row>
        <row r="4257">
          <cell r="D4257">
            <v>3760</v>
          </cell>
        </row>
        <row r="4258">
          <cell r="D4258">
            <v>15310</v>
          </cell>
        </row>
        <row r="4259">
          <cell r="D4259">
            <v>10175</v>
          </cell>
        </row>
        <row r="4260">
          <cell r="D4260">
            <v>2395</v>
          </cell>
        </row>
        <row r="4261">
          <cell r="D4261">
            <v>12580</v>
          </cell>
        </row>
        <row r="4262">
          <cell r="D4262">
            <v>14330</v>
          </cell>
        </row>
        <row r="4263">
          <cell r="D4263">
            <v>7700</v>
          </cell>
        </row>
        <row r="4264">
          <cell r="D4264">
            <v>7325</v>
          </cell>
        </row>
        <row r="4265">
          <cell r="D4265">
            <v>1290</v>
          </cell>
        </row>
        <row r="4266">
          <cell r="D4266">
            <v>4110</v>
          </cell>
        </row>
        <row r="4267">
          <cell r="D4267">
            <v>4625</v>
          </cell>
        </row>
        <row r="4268">
          <cell r="D4268">
            <v>6505</v>
          </cell>
        </row>
        <row r="4269">
          <cell r="D4269">
            <v>2600</v>
          </cell>
        </row>
        <row r="4270">
          <cell r="D4270">
            <v>12240</v>
          </cell>
        </row>
        <row r="4271">
          <cell r="D4271">
            <v>4325</v>
          </cell>
        </row>
        <row r="4272">
          <cell r="D4272">
            <v>3430</v>
          </cell>
        </row>
        <row r="4273">
          <cell r="D4273">
            <v>13340</v>
          </cell>
        </row>
        <row r="4274">
          <cell r="D4274">
            <v>8090</v>
          </cell>
        </row>
        <row r="4275">
          <cell r="D4275">
            <v>7560</v>
          </cell>
        </row>
        <row r="4276">
          <cell r="D4276">
            <v>7100</v>
          </cell>
        </row>
        <row r="4277">
          <cell r="D4277">
            <v>18200</v>
          </cell>
        </row>
        <row r="4278">
          <cell r="D4278">
            <v>12240</v>
          </cell>
        </row>
        <row r="4279">
          <cell r="D4279">
            <v>9280</v>
          </cell>
        </row>
        <row r="4280">
          <cell r="D4280">
            <v>5415</v>
          </cell>
        </row>
        <row r="4281">
          <cell r="D4281">
            <v>10595</v>
          </cell>
        </row>
        <row r="4282">
          <cell r="D4282">
            <v>7765</v>
          </cell>
        </row>
        <row r="4283">
          <cell r="D4283">
            <v>9370</v>
          </cell>
        </row>
        <row r="4284">
          <cell r="D4284">
            <v>7175</v>
          </cell>
        </row>
        <row r="4285">
          <cell r="D4285">
            <v>11620</v>
          </cell>
        </row>
        <row r="4286">
          <cell r="D4286">
            <v>7165</v>
          </cell>
        </row>
        <row r="4287">
          <cell r="D4287">
            <v>8755</v>
          </cell>
        </row>
        <row r="4288">
          <cell r="D4288">
            <v>11975</v>
          </cell>
        </row>
        <row r="4289">
          <cell r="D4289">
            <v>7160</v>
          </cell>
        </row>
        <row r="4290">
          <cell r="D4290">
            <v>8800</v>
          </cell>
        </row>
        <row r="4291">
          <cell r="D4291">
            <v>3545</v>
          </cell>
        </row>
        <row r="4292">
          <cell r="D4292">
            <v>7760</v>
          </cell>
        </row>
        <row r="4293">
          <cell r="D4293">
            <v>5260</v>
          </cell>
        </row>
        <row r="4294">
          <cell r="D4294">
            <v>3655</v>
          </cell>
        </row>
        <row r="4295">
          <cell r="D4295">
            <v>11945</v>
          </cell>
        </row>
        <row r="4296">
          <cell r="D4296">
            <v>9775</v>
          </cell>
        </row>
        <row r="4297">
          <cell r="D4297">
            <v>5930</v>
          </cell>
        </row>
        <row r="4298">
          <cell r="D4298">
            <v>21675</v>
          </cell>
        </row>
        <row r="4299">
          <cell r="D4299">
            <v>6005</v>
          </cell>
        </row>
        <row r="4300">
          <cell r="D4300">
            <v>8960</v>
          </cell>
        </row>
        <row r="4301">
          <cell r="D4301">
            <v>8250</v>
          </cell>
        </row>
        <row r="4302">
          <cell r="D4302">
            <v>8230</v>
          </cell>
        </row>
        <row r="4303">
          <cell r="D4303">
            <v>7680</v>
          </cell>
        </row>
        <row r="4304">
          <cell r="D4304">
            <v>6910</v>
          </cell>
        </row>
        <row r="4305">
          <cell r="D4305">
            <v>4425</v>
          </cell>
        </row>
        <row r="4306">
          <cell r="D4306">
            <v>3285</v>
          </cell>
        </row>
        <row r="4307">
          <cell r="D4307">
            <v>9000</v>
          </cell>
        </row>
        <row r="4308">
          <cell r="D4308">
            <v>10625</v>
          </cell>
        </row>
        <row r="4309">
          <cell r="D4309">
            <v>9930</v>
          </cell>
        </row>
        <row r="4310">
          <cell r="D4310">
            <v>13580</v>
          </cell>
        </row>
        <row r="4311">
          <cell r="D4311">
            <v>6480</v>
          </cell>
        </row>
        <row r="4312">
          <cell r="D4312">
            <v>8850</v>
          </cell>
        </row>
        <row r="4313">
          <cell r="D4313">
            <v>13805</v>
          </cell>
        </row>
        <row r="4314">
          <cell r="D4314">
            <v>6395</v>
          </cell>
        </row>
        <row r="4315">
          <cell r="D4315">
            <v>10710</v>
          </cell>
        </row>
        <row r="4316">
          <cell r="D4316">
            <v>10760</v>
          </cell>
        </row>
        <row r="4317">
          <cell r="D4317">
            <v>7070</v>
          </cell>
        </row>
        <row r="4318">
          <cell r="D4318">
            <v>7375</v>
          </cell>
        </row>
        <row r="4319">
          <cell r="D4319">
            <v>2225</v>
          </cell>
        </row>
        <row r="4320">
          <cell r="D4320">
            <v>5730</v>
          </cell>
        </row>
        <row r="4321">
          <cell r="D4321">
            <v>7065</v>
          </cell>
        </row>
        <row r="4322">
          <cell r="D4322">
            <v>4160</v>
          </cell>
        </row>
        <row r="4323">
          <cell r="D4323">
            <v>12275</v>
          </cell>
        </row>
        <row r="4324">
          <cell r="D4324">
            <v>5435</v>
          </cell>
        </row>
        <row r="4325">
          <cell r="D4325">
            <v>12075</v>
          </cell>
        </row>
        <row r="4326">
          <cell r="D4326">
            <v>7245</v>
          </cell>
        </row>
        <row r="4327">
          <cell r="D4327">
            <v>7080</v>
          </cell>
        </row>
        <row r="4328">
          <cell r="D4328">
            <v>7665</v>
          </cell>
        </row>
        <row r="4329">
          <cell r="D4329">
            <v>5615</v>
          </cell>
        </row>
        <row r="4330">
          <cell r="D4330">
            <v>13485</v>
          </cell>
        </row>
        <row r="4331">
          <cell r="D4331">
            <v>4565</v>
          </cell>
        </row>
        <row r="4332">
          <cell r="D4332">
            <v>4950</v>
          </cell>
        </row>
        <row r="4333">
          <cell r="D4333">
            <v>3880</v>
          </cell>
        </row>
        <row r="4334">
          <cell r="D4334">
            <v>9855</v>
          </cell>
        </row>
        <row r="4335">
          <cell r="D4335">
            <v>9785</v>
          </cell>
        </row>
        <row r="4336">
          <cell r="D4336">
            <v>2915</v>
          </cell>
        </row>
        <row r="4337">
          <cell r="D4337">
            <v>4500</v>
          </cell>
        </row>
        <row r="4338">
          <cell r="D4338">
            <v>7260</v>
          </cell>
        </row>
        <row r="4339">
          <cell r="D4339">
            <v>8200</v>
          </cell>
        </row>
        <row r="4340">
          <cell r="D4340">
            <v>4725</v>
          </cell>
        </row>
        <row r="4341">
          <cell r="D4341">
            <v>10680</v>
          </cell>
        </row>
        <row r="4342">
          <cell r="D4342">
            <v>5710</v>
          </cell>
        </row>
        <row r="4343">
          <cell r="D4343">
            <v>7320</v>
          </cell>
        </row>
        <row r="4344">
          <cell r="D4344">
            <v>9995</v>
          </cell>
        </row>
        <row r="4345">
          <cell r="D4345">
            <v>6495</v>
          </cell>
        </row>
        <row r="4346">
          <cell r="D4346">
            <v>13400</v>
          </cell>
        </row>
        <row r="4347">
          <cell r="D4347">
            <v>7440</v>
          </cell>
        </row>
        <row r="4348">
          <cell r="D4348">
            <v>7285</v>
          </cell>
        </row>
        <row r="4349">
          <cell r="D4349">
            <v>6520</v>
          </cell>
        </row>
        <row r="4350">
          <cell r="D4350">
            <v>4725</v>
          </cell>
        </row>
        <row r="4351">
          <cell r="D4351">
            <v>7250</v>
          </cell>
        </row>
        <row r="4352">
          <cell r="D4352">
            <v>10435</v>
          </cell>
        </row>
        <row r="4353">
          <cell r="D4353">
            <v>6200</v>
          </cell>
        </row>
        <row r="4354">
          <cell r="D4354">
            <v>11190</v>
          </cell>
        </row>
        <row r="4355">
          <cell r="D4355">
            <v>5775</v>
          </cell>
        </row>
        <row r="4356">
          <cell r="D4356">
            <v>3150</v>
          </cell>
        </row>
        <row r="4357">
          <cell r="D4357">
            <v>7175</v>
          </cell>
        </row>
        <row r="4358">
          <cell r="D4358">
            <v>890</v>
          </cell>
        </row>
        <row r="4359">
          <cell r="D4359">
            <v>4515</v>
          </cell>
        </row>
        <row r="4360">
          <cell r="D4360">
            <v>7250</v>
          </cell>
        </row>
        <row r="4361">
          <cell r="D4361">
            <v>9400</v>
          </cell>
        </row>
        <row r="4362">
          <cell r="D4362">
            <v>5260</v>
          </cell>
        </row>
        <row r="4363">
          <cell r="D4363">
            <v>9100</v>
          </cell>
        </row>
        <row r="4364">
          <cell r="D4364">
            <v>8675</v>
          </cell>
        </row>
        <row r="4365">
          <cell r="D4365">
            <v>6065</v>
          </cell>
        </row>
        <row r="4366">
          <cell r="D4366">
            <v>6470</v>
          </cell>
        </row>
        <row r="4367">
          <cell r="D4367">
            <v>16545</v>
          </cell>
        </row>
        <row r="4368">
          <cell r="D4368">
            <v>11755</v>
          </cell>
        </row>
        <row r="4369">
          <cell r="D4369">
            <v>6960</v>
          </cell>
        </row>
        <row r="4370">
          <cell r="D4370">
            <v>9390</v>
          </cell>
        </row>
        <row r="4371">
          <cell r="D4371">
            <v>4005</v>
          </cell>
        </row>
        <row r="4372">
          <cell r="D4372">
            <v>15580</v>
          </cell>
        </row>
        <row r="4373">
          <cell r="D4373">
            <v>8110</v>
          </cell>
        </row>
        <row r="4374">
          <cell r="D4374">
            <v>3735</v>
          </cell>
        </row>
        <row r="4375">
          <cell r="D4375">
            <v>3765</v>
          </cell>
        </row>
        <row r="4376">
          <cell r="D4376">
            <v>8025</v>
          </cell>
        </row>
        <row r="4377">
          <cell r="D4377">
            <v>7100</v>
          </cell>
        </row>
        <row r="4378">
          <cell r="D4378">
            <v>10830</v>
          </cell>
        </row>
        <row r="4379">
          <cell r="D4379">
            <v>11480</v>
          </cell>
        </row>
        <row r="4380">
          <cell r="D4380">
            <v>9785</v>
          </cell>
        </row>
        <row r="4381">
          <cell r="D4381">
            <v>9615</v>
          </cell>
        </row>
        <row r="4382">
          <cell r="D4382">
            <v>14465</v>
          </cell>
        </row>
        <row r="4383">
          <cell r="D4383">
            <v>8765</v>
          </cell>
        </row>
        <row r="4384">
          <cell r="D4384">
            <v>13115</v>
          </cell>
        </row>
        <row r="4385">
          <cell r="D4385">
            <v>10185</v>
          </cell>
        </row>
        <row r="4386">
          <cell r="D4386">
            <v>6155</v>
          </cell>
        </row>
        <row r="4387">
          <cell r="D4387">
            <v>3220</v>
          </cell>
        </row>
        <row r="4388">
          <cell r="D4388">
            <v>4815</v>
          </cell>
        </row>
        <row r="4389">
          <cell r="D4389">
            <v>3290</v>
          </cell>
        </row>
        <row r="4390">
          <cell r="D4390">
            <v>9915</v>
          </cell>
        </row>
        <row r="4391">
          <cell r="D4391">
            <v>7900</v>
          </cell>
        </row>
        <row r="4392">
          <cell r="D4392">
            <v>3420</v>
          </cell>
        </row>
        <row r="4393">
          <cell r="D4393">
            <v>9015</v>
          </cell>
        </row>
        <row r="4394">
          <cell r="D4394">
            <v>12405</v>
          </cell>
        </row>
        <row r="4395">
          <cell r="D4395">
            <v>5655</v>
          </cell>
        </row>
        <row r="4396">
          <cell r="D4396">
            <v>8645</v>
          </cell>
        </row>
        <row r="4397">
          <cell r="D4397">
            <v>9175</v>
          </cell>
        </row>
        <row r="4398">
          <cell r="D4398">
            <v>7405</v>
          </cell>
        </row>
        <row r="4399">
          <cell r="D4399">
            <v>3260</v>
          </cell>
        </row>
        <row r="4400">
          <cell r="D4400">
            <v>6420</v>
          </cell>
        </row>
        <row r="4401">
          <cell r="D4401">
            <v>2320</v>
          </cell>
        </row>
        <row r="4402">
          <cell r="D4402">
            <v>10065</v>
          </cell>
        </row>
        <row r="4403">
          <cell r="D4403">
            <v>10000</v>
          </cell>
        </row>
        <row r="4404">
          <cell r="D4404">
            <v>6540</v>
          </cell>
        </row>
        <row r="4405">
          <cell r="D4405">
            <v>3135</v>
          </cell>
        </row>
        <row r="4406">
          <cell r="D4406">
            <v>4135</v>
          </cell>
        </row>
        <row r="4407">
          <cell r="D4407">
            <v>9795</v>
          </cell>
        </row>
        <row r="4408">
          <cell r="D4408">
            <v>6430</v>
          </cell>
        </row>
        <row r="4409">
          <cell r="D4409">
            <v>15380</v>
          </cell>
        </row>
        <row r="4410">
          <cell r="D4410">
            <v>17120</v>
          </cell>
        </row>
        <row r="4411">
          <cell r="D4411">
            <v>6860</v>
          </cell>
        </row>
        <row r="4412">
          <cell r="D4412">
            <v>5780</v>
          </cell>
        </row>
        <row r="4413">
          <cell r="D4413">
            <v>8065</v>
          </cell>
        </row>
        <row r="4414">
          <cell r="D4414">
            <v>7390</v>
          </cell>
        </row>
        <row r="4415">
          <cell r="D4415">
            <v>9630</v>
          </cell>
        </row>
        <row r="4416">
          <cell r="D4416">
            <v>6165</v>
          </cell>
        </row>
        <row r="4417">
          <cell r="D4417">
            <v>7765</v>
          </cell>
        </row>
        <row r="4418">
          <cell r="D4418">
            <v>19445</v>
          </cell>
        </row>
        <row r="4419">
          <cell r="D4419">
            <v>4660</v>
          </cell>
        </row>
        <row r="4420">
          <cell r="D4420">
            <v>17720</v>
          </cell>
        </row>
        <row r="4421">
          <cell r="D4421">
            <v>5035</v>
          </cell>
        </row>
        <row r="4422">
          <cell r="D4422">
            <v>6775</v>
          </cell>
        </row>
        <row r="4423">
          <cell r="D4423">
            <v>7345</v>
          </cell>
        </row>
        <row r="4424">
          <cell r="D4424">
            <v>6450</v>
          </cell>
        </row>
        <row r="4425">
          <cell r="D4425">
            <v>1240</v>
          </cell>
        </row>
        <row r="4426">
          <cell r="D4426">
            <v>4755</v>
          </cell>
        </row>
        <row r="4427">
          <cell r="D4427">
            <v>9905</v>
          </cell>
        </row>
        <row r="4428">
          <cell r="D4428">
            <v>9570</v>
          </cell>
        </row>
        <row r="4429">
          <cell r="D4429">
            <v>11095</v>
          </cell>
        </row>
        <row r="4430">
          <cell r="D4430">
            <v>5675</v>
          </cell>
        </row>
        <row r="4431">
          <cell r="D4431">
            <v>8245</v>
          </cell>
        </row>
        <row r="4432">
          <cell r="D4432">
            <v>8170</v>
          </cell>
        </row>
        <row r="4433">
          <cell r="D4433">
            <v>5335</v>
          </cell>
        </row>
        <row r="4434">
          <cell r="D4434">
            <v>13130</v>
          </cell>
        </row>
        <row r="4435">
          <cell r="D4435">
            <v>6235</v>
          </cell>
        </row>
        <row r="4436">
          <cell r="D4436">
            <v>7235</v>
          </cell>
        </row>
        <row r="4437">
          <cell r="D4437">
            <v>8060</v>
          </cell>
        </row>
        <row r="4438">
          <cell r="D4438">
            <v>6275</v>
          </cell>
        </row>
        <row r="4439">
          <cell r="D4439">
            <v>7115</v>
          </cell>
        </row>
        <row r="4440">
          <cell r="D4440">
            <v>7115</v>
          </cell>
        </row>
        <row r="4441">
          <cell r="D4441">
            <v>4865</v>
          </cell>
        </row>
        <row r="4442">
          <cell r="D4442">
            <v>5675</v>
          </cell>
        </row>
        <row r="4443">
          <cell r="D4443">
            <v>6220</v>
          </cell>
        </row>
        <row r="4444">
          <cell r="D4444">
            <v>6370</v>
          </cell>
        </row>
        <row r="4445">
          <cell r="D4445">
            <v>5800</v>
          </cell>
        </row>
        <row r="4446">
          <cell r="D4446">
            <v>9630</v>
          </cell>
        </row>
        <row r="4447">
          <cell r="D4447">
            <v>4960</v>
          </cell>
        </row>
        <row r="4448">
          <cell r="D4448">
            <v>10605</v>
          </cell>
        </row>
        <row r="4449">
          <cell r="D4449">
            <v>7045</v>
          </cell>
        </row>
        <row r="4450">
          <cell r="D4450">
            <v>11920</v>
          </cell>
        </row>
        <row r="4451">
          <cell r="D4451">
            <v>6240</v>
          </cell>
        </row>
        <row r="4452">
          <cell r="D4452">
            <v>9540</v>
          </cell>
        </row>
        <row r="4453">
          <cell r="D4453">
            <v>9810</v>
          </cell>
        </row>
        <row r="4454">
          <cell r="D4454">
            <v>5095</v>
          </cell>
        </row>
        <row r="4455">
          <cell r="D4455">
            <v>7045</v>
          </cell>
        </row>
        <row r="4456">
          <cell r="D4456">
            <v>9475</v>
          </cell>
        </row>
        <row r="4457">
          <cell r="D4457">
            <v>10720</v>
          </cell>
        </row>
        <row r="4458">
          <cell r="D4458">
            <v>7605</v>
          </cell>
        </row>
        <row r="4459">
          <cell r="D4459">
            <v>2920</v>
          </cell>
        </row>
        <row r="4460">
          <cell r="D4460">
            <v>8610</v>
          </cell>
        </row>
        <row r="4461">
          <cell r="D4461">
            <v>4480</v>
          </cell>
        </row>
        <row r="4462">
          <cell r="D4462">
            <v>8265</v>
          </cell>
        </row>
        <row r="4463">
          <cell r="D4463">
            <v>11700</v>
          </cell>
        </row>
        <row r="4464">
          <cell r="D4464">
            <v>14320</v>
          </cell>
        </row>
        <row r="4465">
          <cell r="D4465">
            <v>6525</v>
          </cell>
        </row>
        <row r="4466">
          <cell r="D4466">
            <v>2300</v>
          </cell>
        </row>
        <row r="4467">
          <cell r="D4467">
            <v>6680</v>
          </cell>
        </row>
        <row r="4468">
          <cell r="D4468">
            <v>8245</v>
          </cell>
        </row>
        <row r="4469">
          <cell r="D4469">
            <v>7725</v>
          </cell>
        </row>
        <row r="4470">
          <cell r="D4470">
            <v>7255</v>
          </cell>
        </row>
        <row r="4471">
          <cell r="D4471">
            <v>11610</v>
          </cell>
        </row>
        <row r="4472">
          <cell r="D4472">
            <v>9550</v>
          </cell>
        </row>
        <row r="4473">
          <cell r="D4473">
            <v>7330</v>
          </cell>
        </row>
        <row r="4474">
          <cell r="D4474">
            <v>13145</v>
          </cell>
        </row>
        <row r="4475">
          <cell r="D4475">
            <v>10225</v>
          </cell>
        </row>
        <row r="4476">
          <cell r="D4476">
            <v>9080</v>
          </cell>
        </row>
        <row r="4477">
          <cell r="D4477">
            <v>9895</v>
          </cell>
        </row>
        <row r="4478">
          <cell r="D4478">
            <v>7780</v>
          </cell>
        </row>
        <row r="4479">
          <cell r="D4479">
            <v>9425</v>
          </cell>
        </row>
        <row r="4480">
          <cell r="D4480">
            <v>8460</v>
          </cell>
        </row>
        <row r="4481">
          <cell r="D4481">
            <v>7105</v>
          </cell>
        </row>
        <row r="4482">
          <cell r="D4482">
            <v>5945</v>
          </cell>
        </row>
        <row r="4483">
          <cell r="D4483">
            <v>8120</v>
          </cell>
        </row>
        <row r="4484">
          <cell r="D4484">
            <v>8660</v>
          </cell>
        </row>
        <row r="4485">
          <cell r="D4485">
            <v>12750</v>
          </cell>
        </row>
        <row r="4486">
          <cell r="D4486">
            <v>5185</v>
          </cell>
        </row>
        <row r="4487">
          <cell r="D4487">
            <v>7900</v>
          </cell>
        </row>
        <row r="4488">
          <cell r="D4488">
            <v>13400</v>
          </cell>
        </row>
        <row r="4489">
          <cell r="D4489">
            <v>9980</v>
          </cell>
        </row>
        <row r="4490">
          <cell r="D4490">
            <v>6145</v>
          </cell>
        </row>
        <row r="4491">
          <cell r="D4491">
            <v>3045</v>
          </cell>
        </row>
        <row r="4492">
          <cell r="D4492">
            <v>7890</v>
          </cell>
        </row>
        <row r="4493">
          <cell r="D4493">
            <v>10890</v>
          </cell>
        </row>
        <row r="4494">
          <cell r="D4494">
            <v>3030</v>
          </cell>
        </row>
        <row r="4495">
          <cell r="D4495">
            <v>10350</v>
          </cell>
        </row>
        <row r="4496">
          <cell r="D4496">
            <v>6220</v>
          </cell>
        </row>
        <row r="4497">
          <cell r="D4497">
            <v>5360</v>
          </cell>
        </row>
        <row r="4498">
          <cell r="D4498">
            <v>3540</v>
          </cell>
        </row>
        <row r="4499">
          <cell r="D4499">
            <v>13930</v>
          </cell>
        </row>
        <row r="4500">
          <cell r="D4500">
            <v>4380</v>
          </cell>
        </row>
        <row r="4501">
          <cell r="D4501">
            <v>4940</v>
          </cell>
        </row>
        <row r="4502">
          <cell r="D4502">
            <v>2140</v>
          </cell>
        </row>
        <row r="4503">
          <cell r="D4503">
            <v>4545</v>
          </cell>
        </row>
        <row r="4504">
          <cell r="D4504">
            <v>8190</v>
          </cell>
        </row>
        <row r="4505">
          <cell r="D4505">
            <v>6630</v>
          </cell>
        </row>
        <row r="4506">
          <cell r="D4506">
            <v>6900</v>
          </cell>
        </row>
        <row r="4507">
          <cell r="D4507">
            <v>3270</v>
          </cell>
        </row>
        <row r="4508">
          <cell r="D4508">
            <v>8460</v>
          </cell>
        </row>
        <row r="4509">
          <cell r="D4509">
            <v>13775</v>
          </cell>
        </row>
        <row r="4510">
          <cell r="D4510">
            <v>11475</v>
          </cell>
        </row>
        <row r="4511">
          <cell r="D4511">
            <v>10700</v>
          </cell>
        </row>
        <row r="4512">
          <cell r="D4512">
            <v>5630</v>
          </cell>
        </row>
        <row r="4513">
          <cell r="D4513">
            <v>9580</v>
          </cell>
        </row>
        <row r="4514">
          <cell r="D4514">
            <v>19045</v>
          </cell>
        </row>
        <row r="4515">
          <cell r="D4515">
            <v>9670</v>
          </cell>
        </row>
        <row r="4516">
          <cell r="D4516">
            <v>13520</v>
          </cell>
        </row>
        <row r="4517">
          <cell r="D4517">
            <v>16185</v>
          </cell>
        </row>
        <row r="4518">
          <cell r="D4518">
            <v>5800</v>
          </cell>
        </row>
        <row r="4519">
          <cell r="D4519">
            <v>7245</v>
          </cell>
        </row>
        <row r="4520">
          <cell r="D4520">
            <v>3200</v>
          </cell>
        </row>
        <row r="4521">
          <cell r="D4521">
            <v>8295</v>
          </cell>
        </row>
        <row r="4522">
          <cell r="D4522">
            <v>7555</v>
          </cell>
        </row>
        <row r="4523">
          <cell r="D4523">
            <v>12565</v>
          </cell>
        </row>
        <row r="4524">
          <cell r="D4524">
            <v>4475</v>
          </cell>
        </row>
        <row r="4525">
          <cell r="D4525">
            <v>7645</v>
          </cell>
        </row>
        <row r="4526">
          <cell r="D4526">
            <v>7130</v>
          </cell>
        </row>
        <row r="4527">
          <cell r="D4527">
            <v>6815</v>
          </cell>
        </row>
        <row r="4528">
          <cell r="D4528">
            <v>15270</v>
          </cell>
        </row>
        <row r="4529">
          <cell r="D4529">
            <v>7945</v>
          </cell>
        </row>
        <row r="4530">
          <cell r="D4530">
            <v>4710</v>
          </cell>
        </row>
        <row r="4531">
          <cell r="D4531">
            <v>4845</v>
          </cell>
        </row>
        <row r="4532">
          <cell r="D4532">
            <v>5910</v>
          </cell>
        </row>
        <row r="4533">
          <cell r="D4533">
            <v>12165</v>
          </cell>
        </row>
        <row r="4534">
          <cell r="D4534">
            <v>4545</v>
          </cell>
        </row>
        <row r="4535">
          <cell r="D4535">
            <v>8735</v>
          </cell>
        </row>
        <row r="4536">
          <cell r="D4536">
            <v>11450</v>
          </cell>
        </row>
        <row r="4537">
          <cell r="D4537">
            <v>5165</v>
          </cell>
        </row>
        <row r="4538">
          <cell r="D4538">
            <v>7845</v>
          </cell>
        </row>
        <row r="4539">
          <cell r="D4539">
            <v>10255</v>
          </cell>
        </row>
        <row r="4540">
          <cell r="D4540">
            <v>3995</v>
          </cell>
        </row>
        <row r="4541">
          <cell r="D4541">
            <v>11685</v>
          </cell>
        </row>
        <row r="4542">
          <cell r="D4542">
            <v>10885</v>
          </cell>
        </row>
        <row r="4543">
          <cell r="D4543">
            <v>11185</v>
          </cell>
        </row>
        <row r="4544">
          <cell r="D4544">
            <v>3360</v>
          </cell>
        </row>
        <row r="4545">
          <cell r="D4545">
            <v>10420</v>
          </cell>
        </row>
        <row r="4546">
          <cell r="D4546">
            <v>12860</v>
          </cell>
        </row>
        <row r="4547">
          <cell r="D4547">
            <v>9765</v>
          </cell>
        </row>
        <row r="4548">
          <cell r="D4548">
            <v>7730</v>
          </cell>
        </row>
        <row r="4549">
          <cell r="D4549">
            <v>9860</v>
          </cell>
        </row>
        <row r="4550">
          <cell r="D4550">
            <v>9525</v>
          </cell>
        </row>
        <row r="4551">
          <cell r="D4551">
            <v>1860</v>
          </cell>
        </row>
        <row r="4552">
          <cell r="D4552">
            <v>6685</v>
          </cell>
        </row>
        <row r="4553">
          <cell r="D4553">
            <v>5635</v>
          </cell>
        </row>
        <row r="4554">
          <cell r="D4554">
            <v>8050</v>
          </cell>
        </row>
        <row r="4555">
          <cell r="D4555">
            <v>5460</v>
          </cell>
        </row>
        <row r="4556">
          <cell r="D4556">
            <v>4900</v>
          </cell>
        </row>
        <row r="4557">
          <cell r="D4557">
            <v>12855</v>
          </cell>
        </row>
        <row r="4558">
          <cell r="D4558">
            <v>6790</v>
          </cell>
        </row>
        <row r="4559">
          <cell r="D4559">
            <v>6395</v>
          </cell>
        </row>
        <row r="4560">
          <cell r="D4560">
            <v>8060</v>
          </cell>
        </row>
        <row r="4561">
          <cell r="D4561">
            <v>15070</v>
          </cell>
        </row>
        <row r="4562">
          <cell r="D4562">
            <v>11445</v>
          </cell>
        </row>
        <row r="4563">
          <cell r="D4563">
            <v>9770</v>
          </cell>
        </row>
        <row r="4564">
          <cell r="D4564">
            <v>5855</v>
          </cell>
        </row>
        <row r="4565">
          <cell r="D4565">
            <v>6665</v>
          </cell>
        </row>
        <row r="4566">
          <cell r="D4566">
            <v>9700</v>
          </cell>
        </row>
        <row r="4567">
          <cell r="D4567">
            <v>2675</v>
          </cell>
        </row>
        <row r="4568">
          <cell r="D4568">
            <v>3605</v>
          </cell>
        </row>
        <row r="4569">
          <cell r="D4569">
            <v>4965</v>
          </cell>
        </row>
        <row r="4570">
          <cell r="D4570">
            <v>1825</v>
          </cell>
        </row>
        <row r="4571">
          <cell r="D4571">
            <v>6865</v>
          </cell>
        </row>
        <row r="4572">
          <cell r="D4572">
            <v>7690</v>
          </cell>
        </row>
        <row r="4573">
          <cell r="D4573">
            <v>6495</v>
          </cell>
        </row>
        <row r="4574">
          <cell r="D4574">
            <v>5805</v>
          </cell>
        </row>
        <row r="4575">
          <cell r="D4575">
            <v>5585</v>
          </cell>
        </row>
        <row r="4576">
          <cell r="D4576">
            <v>2965</v>
          </cell>
        </row>
        <row r="4577">
          <cell r="D4577">
            <v>6650</v>
          </cell>
        </row>
        <row r="4578">
          <cell r="D4578">
            <v>5545</v>
          </cell>
        </row>
        <row r="4579">
          <cell r="D4579">
            <v>4265</v>
          </cell>
        </row>
        <row r="4580">
          <cell r="D4580">
            <v>150</v>
          </cell>
        </row>
        <row r="4581">
          <cell r="D4581">
            <v>8070</v>
          </cell>
        </row>
        <row r="4582">
          <cell r="D4582">
            <v>7980</v>
          </cell>
        </row>
        <row r="4583">
          <cell r="D4583">
            <v>11365</v>
          </cell>
        </row>
        <row r="4584">
          <cell r="D4584">
            <v>7085</v>
          </cell>
        </row>
        <row r="4585">
          <cell r="D4585">
            <v>8485</v>
          </cell>
        </row>
        <row r="4586">
          <cell r="D4586">
            <v>11325</v>
          </cell>
        </row>
        <row r="4587">
          <cell r="D4587">
            <v>4030</v>
          </cell>
        </row>
        <row r="4588">
          <cell r="D4588">
            <v>6800</v>
          </cell>
        </row>
        <row r="4589">
          <cell r="D4589">
            <v>8195</v>
          </cell>
        </row>
        <row r="4590">
          <cell r="D4590">
            <v>1870</v>
          </cell>
        </row>
        <row r="4591">
          <cell r="D4591">
            <v>7460</v>
          </cell>
        </row>
        <row r="4592">
          <cell r="D4592">
            <v>2820</v>
          </cell>
        </row>
        <row r="4593">
          <cell r="D4593">
            <v>10480</v>
          </cell>
        </row>
        <row r="4594">
          <cell r="D4594">
            <v>13680</v>
          </cell>
        </row>
        <row r="4595">
          <cell r="D4595">
            <v>9040</v>
          </cell>
        </row>
        <row r="4596">
          <cell r="D4596">
            <v>14105</v>
          </cell>
        </row>
        <row r="4597">
          <cell r="D4597">
            <v>8675</v>
          </cell>
        </row>
        <row r="4598">
          <cell r="D4598">
            <v>4340</v>
          </cell>
        </row>
        <row r="4599">
          <cell r="D4599">
            <v>14105</v>
          </cell>
        </row>
        <row r="4600">
          <cell r="D4600">
            <v>4455</v>
          </cell>
        </row>
        <row r="4601">
          <cell r="D4601">
            <v>3975</v>
          </cell>
        </row>
        <row r="4602">
          <cell r="D4602">
            <v>9135</v>
          </cell>
        </row>
        <row r="4603">
          <cell r="D4603">
            <v>3145</v>
          </cell>
        </row>
        <row r="4604">
          <cell r="D4604">
            <v>2600</v>
          </cell>
        </row>
        <row r="4605">
          <cell r="D4605">
            <v>12515</v>
          </cell>
        </row>
        <row r="4606">
          <cell r="D4606">
            <v>2875</v>
          </cell>
        </row>
        <row r="4607">
          <cell r="D4607">
            <v>10260</v>
          </cell>
        </row>
        <row r="4608">
          <cell r="D4608">
            <v>8270</v>
          </cell>
        </row>
        <row r="4609">
          <cell r="D4609">
            <v>3425</v>
          </cell>
        </row>
        <row r="4610">
          <cell r="D4610">
            <v>6265</v>
          </cell>
        </row>
        <row r="4611">
          <cell r="D4611">
            <v>7525</v>
          </cell>
        </row>
        <row r="4612">
          <cell r="D4612">
            <v>4245</v>
          </cell>
        </row>
        <row r="4613">
          <cell r="D4613">
            <v>3220</v>
          </cell>
        </row>
        <row r="4614">
          <cell r="D4614">
            <v>9900</v>
          </cell>
        </row>
        <row r="4615">
          <cell r="D4615">
            <v>5985</v>
          </cell>
        </row>
        <row r="4616">
          <cell r="D4616">
            <v>6945</v>
          </cell>
        </row>
        <row r="4617">
          <cell r="D4617">
            <v>7560</v>
          </cell>
        </row>
        <row r="4618">
          <cell r="D4618">
            <v>8520</v>
          </cell>
        </row>
        <row r="4619">
          <cell r="D4619">
            <v>9550</v>
          </cell>
        </row>
        <row r="4620">
          <cell r="D4620">
            <v>5700</v>
          </cell>
        </row>
        <row r="4621">
          <cell r="D4621">
            <v>2215</v>
          </cell>
        </row>
        <row r="4622">
          <cell r="D4622">
            <v>5650</v>
          </cell>
        </row>
        <row r="4623">
          <cell r="D4623">
            <v>11955</v>
          </cell>
        </row>
        <row r="4624">
          <cell r="D4624">
            <v>17930</v>
          </cell>
        </row>
        <row r="4625">
          <cell r="D4625">
            <v>15015</v>
          </cell>
        </row>
        <row r="4626">
          <cell r="D4626">
            <v>9175</v>
          </cell>
        </row>
        <row r="4627">
          <cell r="D4627">
            <v>6875</v>
          </cell>
        </row>
        <row r="4628">
          <cell r="D4628">
            <v>6345</v>
          </cell>
        </row>
        <row r="4629">
          <cell r="D4629">
            <v>4795</v>
          </cell>
        </row>
        <row r="4630">
          <cell r="D4630">
            <v>15425</v>
          </cell>
        </row>
        <row r="4631">
          <cell r="D4631">
            <v>9415</v>
          </cell>
        </row>
        <row r="4632">
          <cell r="D4632">
            <v>9525</v>
          </cell>
        </row>
        <row r="4633">
          <cell r="D4633">
            <v>7550</v>
          </cell>
        </row>
        <row r="4634">
          <cell r="D4634">
            <v>10170</v>
          </cell>
        </row>
        <row r="4635">
          <cell r="D4635">
            <v>12435</v>
          </cell>
        </row>
        <row r="4636">
          <cell r="D4636">
            <v>9420</v>
          </cell>
        </row>
        <row r="4637">
          <cell r="D4637">
            <v>3580</v>
          </cell>
        </row>
        <row r="4638">
          <cell r="D4638">
            <v>4775</v>
          </cell>
        </row>
        <row r="4639">
          <cell r="D4639">
            <v>10025</v>
          </cell>
        </row>
        <row r="4640">
          <cell r="D4640">
            <v>2780</v>
          </cell>
        </row>
        <row r="4641">
          <cell r="D4641">
            <v>2955</v>
          </cell>
        </row>
        <row r="4642">
          <cell r="D4642">
            <v>4060</v>
          </cell>
        </row>
        <row r="4643">
          <cell r="D4643">
            <v>5945</v>
          </cell>
        </row>
        <row r="4644">
          <cell r="D4644">
            <v>10870</v>
          </cell>
        </row>
        <row r="4645">
          <cell r="D4645">
            <v>2375</v>
          </cell>
        </row>
        <row r="4646">
          <cell r="D4646">
            <v>4145</v>
          </cell>
        </row>
        <row r="4647">
          <cell r="D4647">
            <v>8050</v>
          </cell>
        </row>
        <row r="4648">
          <cell r="D4648">
            <v>3860</v>
          </cell>
        </row>
        <row r="4649">
          <cell r="D4649">
            <v>6030</v>
          </cell>
        </row>
        <row r="4650">
          <cell r="D4650">
            <v>5235</v>
          </cell>
        </row>
        <row r="4651">
          <cell r="D4651">
            <v>10505</v>
          </cell>
        </row>
        <row r="4652">
          <cell r="D4652">
            <v>6040</v>
          </cell>
        </row>
        <row r="4653">
          <cell r="D4653">
            <v>6835</v>
          </cell>
        </row>
        <row r="4654">
          <cell r="D4654">
            <v>7430</v>
          </cell>
        </row>
        <row r="4655">
          <cell r="D4655">
            <v>4940</v>
          </cell>
        </row>
        <row r="4656">
          <cell r="D4656">
            <v>3705</v>
          </cell>
        </row>
        <row r="4657">
          <cell r="D4657">
            <v>8735</v>
          </cell>
        </row>
        <row r="4658">
          <cell r="D4658">
            <v>5315</v>
          </cell>
        </row>
        <row r="4659">
          <cell r="D4659">
            <v>6815</v>
          </cell>
        </row>
        <row r="4660">
          <cell r="D4660">
            <v>12780</v>
          </cell>
        </row>
        <row r="4661">
          <cell r="D4661">
            <v>5015</v>
          </cell>
        </row>
        <row r="4662">
          <cell r="D4662">
            <v>7165</v>
          </cell>
        </row>
        <row r="4663">
          <cell r="D4663">
            <v>5975</v>
          </cell>
        </row>
        <row r="4664">
          <cell r="D4664">
            <v>2565</v>
          </cell>
        </row>
        <row r="4665">
          <cell r="D4665">
            <v>6350</v>
          </cell>
        </row>
        <row r="4666">
          <cell r="D4666">
            <v>11745</v>
          </cell>
        </row>
        <row r="4667">
          <cell r="D4667">
            <v>7645</v>
          </cell>
        </row>
        <row r="4668">
          <cell r="D4668">
            <v>11180</v>
          </cell>
        </row>
        <row r="4669">
          <cell r="D4669">
            <v>6910</v>
          </cell>
        </row>
        <row r="4670">
          <cell r="D4670">
            <v>4815</v>
          </cell>
        </row>
        <row r="4671">
          <cell r="D4671">
            <v>10655</v>
          </cell>
        </row>
        <row r="4672">
          <cell r="D4672">
            <v>5810</v>
          </cell>
        </row>
        <row r="4673">
          <cell r="D4673">
            <v>2860</v>
          </cell>
        </row>
        <row r="4674">
          <cell r="D4674">
            <v>6350</v>
          </cell>
        </row>
        <row r="4675">
          <cell r="D4675">
            <v>8735</v>
          </cell>
        </row>
        <row r="4676">
          <cell r="D4676">
            <v>8805</v>
          </cell>
        </row>
        <row r="4677">
          <cell r="D4677">
            <v>6515</v>
          </cell>
        </row>
        <row r="4678">
          <cell r="D4678">
            <v>2160</v>
          </cell>
        </row>
        <row r="4679">
          <cell r="D4679">
            <v>5020</v>
          </cell>
        </row>
        <row r="4680">
          <cell r="D4680">
            <v>4725</v>
          </cell>
        </row>
        <row r="4681">
          <cell r="D4681">
            <v>4200</v>
          </cell>
        </row>
        <row r="4682">
          <cell r="D4682">
            <v>5655</v>
          </cell>
        </row>
        <row r="4683">
          <cell r="D4683">
            <v>13705</v>
          </cell>
        </row>
        <row r="4684">
          <cell r="D4684">
            <v>4305</v>
          </cell>
        </row>
        <row r="4685">
          <cell r="D4685">
            <v>2100</v>
          </cell>
        </row>
        <row r="4686">
          <cell r="D4686">
            <v>11645</v>
          </cell>
        </row>
        <row r="4687">
          <cell r="D4687">
            <v>8310</v>
          </cell>
        </row>
        <row r="4688">
          <cell r="D4688">
            <v>11810</v>
          </cell>
        </row>
        <row r="4689">
          <cell r="D4689">
            <v>7695</v>
          </cell>
        </row>
        <row r="4690">
          <cell r="D4690">
            <v>14460</v>
          </cell>
        </row>
        <row r="4691">
          <cell r="D4691">
            <v>6230</v>
          </cell>
        </row>
        <row r="4692">
          <cell r="D4692">
            <v>970</v>
          </cell>
        </row>
        <row r="4693">
          <cell r="D4693">
            <v>8155</v>
          </cell>
        </row>
        <row r="4694">
          <cell r="D4694">
            <v>7200</v>
          </cell>
        </row>
        <row r="4695">
          <cell r="D4695">
            <v>2870</v>
          </cell>
        </row>
        <row r="4696">
          <cell r="D4696">
            <v>3750</v>
          </cell>
        </row>
        <row r="4697">
          <cell r="D4697">
            <v>7270</v>
          </cell>
        </row>
        <row r="4698">
          <cell r="D4698">
            <v>9755</v>
          </cell>
        </row>
        <row r="4699">
          <cell r="D4699">
            <v>3590</v>
          </cell>
        </row>
        <row r="4700">
          <cell r="D4700">
            <v>4010</v>
          </cell>
        </row>
        <row r="4701">
          <cell r="D4701">
            <v>5340</v>
          </cell>
        </row>
        <row r="4702">
          <cell r="D4702">
            <v>9105</v>
          </cell>
        </row>
        <row r="4703">
          <cell r="D4703">
            <v>8230</v>
          </cell>
        </row>
        <row r="4704">
          <cell r="D4704">
            <v>8735</v>
          </cell>
        </row>
        <row r="4705">
          <cell r="D4705">
            <v>4280</v>
          </cell>
        </row>
        <row r="4706">
          <cell r="D4706">
            <v>5020</v>
          </cell>
        </row>
        <row r="4707">
          <cell r="D4707">
            <v>7575</v>
          </cell>
        </row>
        <row r="4708">
          <cell r="D4708">
            <v>2235</v>
          </cell>
        </row>
        <row r="4709">
          <cell r="D4709">
            <v>4965</v>
          </cell>
        </row>
        <row r="4710">
          <cell r="D4710">
            <v>3665</v>
          </cell>
        </row>
        <row r="4711">
          <cell r="D4711">
            <v>19040</v>
          </cell>
        </row>
        <row r="4712">
          <cell r="D4712">
            <v>2855</v>
          </cell>
        </row>
        <row r="4713">
          <cell r="D4713">
            <v>9665</v>
          </cell>
        </row>
        <row r="4714">
          <cell r="D4714">
            <v>3060</v>
          </cell>
        </row>
        <row r="4715">
          <cell r="D4715">
            <v>5660</v>
          </cell>
        </row>
        <row r="4716">
          <cell r="D4716">
            <v>1745</v>
          </cell>
        </row>
        <row r="4717">
          <cell r="D4717">
            <v>8455</v>
          </cell>
        </row>
        <row r="4718">
          <cell r="D4718">
            <v>4675</v>
          </cell>
        </row>
        <row r="4719">
          <cell r="D4719">
            <v>5150</v>
          </cell>
        </row>
        <row r="4720">
          <cell r="D4720">
            <v>12455</v>
          </cell>
        </row>
        <row r="4721">
          <cell r="D4721">
            <v>9810</v>
          </cell>
        </row>
        <row r="4722">
          <cell r="D4722">
            <v>7125</v>
          </cell>
        </row>
        <row r="4723">
          <cell r="D4723">
            <v>7550</v>
          </cell>
        </row>
        <row r="4724">
          <cell r="D4724">
            <v>9185</v>
          </cell>
        </row>
        <row r="4725">
          <cell r="D4725">
            <v>7800</v>
          </cell>
        </row>
        <row r="4726">
          <cell r="D4726">
            <v>2190</v>
          </cell>
        </row>
        <row r="4727">
          <cell r="D4727">
            <v>3010</v>
          </cell>
        </row>
        <row r="4728">
          <cell r="D4728">
            <v>4210</v>
          </cell>
        </row>
        <row r="4729">
          <cell r="D4729">
            <v>6200</v>
          </cell>
        </row>
        <row r="4730">
          <cell r="D4730">
            <v>8740</v>
          </cell>
        </row>
        <row r="4731">
          <cell r="D4731">
            <v>9295</v>
          </cell>
        </row>
        <row r="4732">
          <cell r="D4732">
            <v>5995</v>
          </cell>
        </row>
        <row r="4733">
          <cell r="D4733">
            <v>5820</v>
          </cell>
        </row>
        <row r="4734">
          <cell r="D4734">
            <v>3735</v>
          </cell>
        </row>
        <row r="4735">
          <cell r="D4735">
            <v>10165</v>
          </cell>
        </row>
        <row r="4736">
          <cell r="D4736">
            <v>10160</v>
          </cell>
        </row>
        <row r="4737">
          <cell r="D4737">
            <v>10355</v>
          </cell>
        </row>
        <row r="4738">
          <cell r="D4738">
            <v>8115</v>
          </cell>
        </row>
        <row r="4739">
          <cell r="D4739">
            <v>5330</v>
          </cell>
        </row>
        <row r="4740">
          <cell r="D4740">
            <v>13875</v>
          </cell>
        </row>
        <row r="4741">
          <cell r="D4741">
            <v>5515</v>
          </cell>
        </row>
        <row r="4742">
          <cell r="D4742">
            <v>6025</v>
          </cell>
        </row>
        <row r="4743">
          <cell r="D4743">
            <v>5330</v>
          </cell>
        </row>
        <row r="4744">
          <cell r="D4744">
            <v>9435</v>
          </cell>
        </row>
        <row r="4745">
          <cell r="D4745">
            <v>9460</v>
          </cell>
        </row>
        <row r="4746">
          <cell r="D4746">
            <v>10200</v>
          </cell>
        </row>
        <row r="4747">
          <cell r="D4747">
            <v>6340</v>
          </cell>
        </row>
        <row r="4748">
          <cell r="D4748">
            <v>3720</v>
          </cell>
        </row>
        <row r="4749">
          <cell r="D4749">
            <v>7360</v>
          </cell>
        </row>
        <row r="4750">
          <cell r="D4750">
            <v>6015</v>
          </cell>
        </row>
        <row r="4751">
          <cell r="D4751">
            <v>9220</v>
          </cell>
        </row>
        <row r="4752">
          <cell r="D4752">
            <v>4170</v>
          </cell>
        </row>
        <row r="4753">
          <cell r="D4753">
            <v>7175</v>
          </cell>
        </row>
        <row r="4754">
          <cell r="D4754">
            <v>1705</v>
          </cell>
        </row>
        <row r="4755">
          <cell r="D4755">
            <v>8895</v>
          </cell>
        </row>
        <row r="4756">
          <cell r="D4756">
            <v>9565</v>
          </cell>
        </row>
        <row r="4757">
          <cell r="D4757">
            <v>8105</v>
          </cell>
        </row>
        <row r="4758">
          <cell r="D4758">
            <v>2835</v>
          </cell>
        </row>
        <row r="4759">
          <cell r="D4759">
            <v>5720</v>
          </cell>
        </row>
        <row r="4760">
          <cell r="D4760">
            <v>12905</v>
          </cell>
        </row>
        <row r="4761">
          <cell r="D4761">
            <v>8585</v>
          </cell>
        </row>
        <row r="4762">
          <cell r="D4762">
            <v>4570</v>
          </cell>
        </row>
        <row r="4763">
          <cell r="D4763">
            <v>13310</v>
          </cell>
        </row>
        <row r="4764">
          <cell r="D4764">
            <v>10255</v>
          </cell>
        </row>
        <row r="4765">
          <cell r="D4765">
            <v>6645</v>
          </cell>
        </row>
        <row r="4766">
          <cell r="D4766">
            <v>8435</v>
          </cell>
        </row>
        <row r="4767">
          <cell r="D4767">
            <v>3755</v>
          </cell>
        </row>
        <row r="4768">
          <cell r="D4768">
            <v>8090</v>
          </cell>
        </row>
        <row r="4769">
          <cell r="D4769">
            <v>3505</v>
          </cell>
        </row>
        <row r="4770">
          <cell r="D4770">
            <v>11210</v>
          </cell>
        </row>
        <row r="4771">
          <cell r="D4771">
            <v>1235</v>
          </cell>
        </row>
        <row r="4772">
          <cell r="D4772">
            <v>13480</v>
          </cell>
        </row>
        <row r="4773">
          <cell r="D4773">
            <v>6785</v>
          </cell>
        </row>
        <row r="4774">
          <cell r="D4774">
            <v>11135</v>
          </cell>
        </row>
        <row r="4775">
          <cell r="D4775">
            <v>1385</v>
          </cell>
        </row>
        <row r="4776">
          <cell r="D4776">
            <v>7805</v>
          </cell>
        </row>
        <row r="4777">
          <cell r="D4777">
            <v>3460</v>
          </cell>
        </row>
        <row r="4778">
          <cell r="D4778">
            <v>5305</v>
          </cell>
        </row>
        <row r="4779">
          <cell r="D4779">
            <v>3960</v>
          </cell>
        </row>
        <row r="4780">
          <cell r="D4780">
            <v>5380</v>
          </cell>
        </row>
        <row r="4781">
          <cell r="D4781">
            <v>10810</v>
          </cell>
        </row>
        <row r="4782">
          <cell r="D4782">
            <v>670</v>
          </cell>
        </row>
        <row r="4783">
          <cell r="D4783">
            <v>4900</v>
          </cell>
        </row>
        <row r="4784">
          <cell r="D4784">
            <v>6360</v>
          </cell>
        </row>
        <row r="4785">
          <cell r="D4785">
            <v>11110</v>
          </cell>
        </row>
        <row r="4786">
          <cell r="D4786">
            <v>8515</v>
          </cell>
        </row>
        <row r="4787">
          <cell r="D4787">
            <v>5180</v>
          </cell>
        </row>
        <row r="4788">
          <cell r="D4788">
            <v>9860</v>
          </cell>
        </row>
        <row r="4789">
          <cell r="D4789">
            <v>14520</v>
          </cell>
        </row>
        <row r="4790">
          <cell r="D4790">
            <v>12465</v>
          </cell>
        </row>
        <row r="4791">
          <cell r="D4791">
            <v>6570</v>
          </cell>
        </row>
        <row r="4792">
          <cell r="D4792">
            <v>5075</v>
          </cell>
        </row>
        <row r="4793">
          <cell r="D4793">
            <v>8600</v>
          </cell>
        </row>
        <row r="4794">
          <cell r="D4794">
            <v>6145</v>
          </cell>
        </row>
        <row r="4795">
          <cell r="D4795">
            <v>10445</v>
          </cell>
        </row>
        <row r="4796">
          <cell r="D4796">
            <v>5275</v>
          </cell>
        </row>
        <row r="4797">
          <cell r="D4797">
            <v>2475</v>
          </cell>
        </row>
        <row r="4798">
          <cell r="D4798">
            <v>8795</v>
          </cell>
        </row>
        <row r="4799">
          <cell r="D4799">
            <v>11740</v>
          </cell>
        </row>
        <row r="4800">
          <cell r="D4800">
            <v>9595</v>
          </cell>
        </row>
        <row r="4801">
          <cell r="D4801">
            <v>2160</v>
          </cell>
        </row>
        <row r="4802">
          <cell r="D4802">
            <v>8400</v>
          </cell>
        </row>
        <row r="4803">
          <cell r="D4803">
            <v>5660</v>
          </cell>
        </row>
        <row r="4804">
          <cell r="D4804">
            <v>4310</v>
          </cell>
        </row>
        <row r="4805">
          <cell r="D4805">
            <v>11360</v>
          </cell>
        </row>
        <row r="4806">
          <cell r="D4806">
            <v>3160</v>
          </cell>
        </row>
        <row r="4807">
          <cell r="D4807">
            <v>6680</v>
          </cell>
        </row>
        <row r="4808">
          <cell r="D4808">
            <v>8110</v>
          </cell>
        </row>
        <row r="4809">
          <cell r="D4809">
            <v>4970</v>
          </cell>
        </row>
        <row r="4810">
          <cell r="D4810">
            <v>7740</v>
          </cell>
        </row>
        <row r="4811">
          <cell r="D4811">
            <v>4060</v>
          </cell>
        </row>
        <row r="4812">
          <cell r="D4812">
            <v>13765</v>
          </cell>
        </row>
        <row r="4813">
          <cell r="D4813">
            <v>15</v>
          </cell>
        </row>
        <row r="4814">
          <cell r="D4814">
            <v>4850</v>
          </cell>
        </row>
        <row r="4815">
          <cell r="D4815">
            <v>6160</v>
          </cell>
        </row>
        <row r="4816">
          <cell r="D4816">
            <v>2775</v>
          </cell>
        </row>
        <row r="4817">
          <cell r="D4817">
            <v>11545</v>
          </cell>
        </row>
        <row r="4818">
          <cell r="D4818">
            <v>12675</v>
          </cell>
        </row>
        <row r="4819">
          <cell r="D4819">
            <v>8835</v>
          </cell>
        </row>
        <row r="4820">
          <cell r="D4820">
            <v>10780</v>
          </cell>
        </row>
        <row r="4821">
          <cell r="D4821">
            <v>5095</v>
          </cell>
        </row>
        <row r="4822">
          <cell r="D4822">
            <v>5015</v>
          </cell>
        </row>
        <row r="4823">
          <cell r="D4823">
            <v>4690</v>
          </cell>
        </row>
        <row r="4824">
          <cell r="D4824">
            <v>4635</v>
          </cell>
        </row>
        <row r="4825">
          <cell r="D4825">
            <v>7755</v>
          </cell>
        </row>
        <row r="4826">
          <cell r="D4826">
            <v>8185</v>
          </cell>
        </row>
        <row r="4827">
          <cell r="D4827">
            <v>5865</v>
          </cell>
        </row>
        <row r="4828">
          <cell r="D4828">
            <v>6530</v>
          </cell>
        </row>
        <row r="4829">
          <cell r="D4829">
            <v>6100</v>
          </cell>
        </row>
        <row r="4830">
          <cell r="D4830">
            <v>3950</v>
          </cell>
        </row>
        <row r="4831">
          <cell r="D4831">
            <v>8440</v>
          </cell>
        </row>
        <row r="4832">
          <cell r="D4832">
            <v>16100</v>
          </cell>
        </row>
        <row r="4833">
          <cell r="D4833">
            <v>8715</v>
          </cell>
        </row>
        <row r="4834">
          <cell r="D4834">
            <v>9820</v>
          </cell>
        </row>
        <row r="4835">
          <cell r="D4835">
            <v>5035</v>
          </cell>
        </row>
        <row r="4836">
          <cell r="D4836">
            <v>10125</v>
          </cell>
        </row>
        <row r="4837">
          <cell r="D4837">
            <v>6565</v>
          </cell>
        </row>
        <row r="4838">
          <cell r="D4838">
            <v>8850</v>
          </cell>
        </row>
        <row r="4839">
          <cell r="D4839">
            <v>11240</v>
          </cell>
        </row>
        <row r="4840">
          <cell r="D4840">
            <v>7340</v>
          </cell>
        </row>
        <row r="4841">
          <cell r="D4841">
            <v>5265</v>
          </cell>
        </row>
        <row r="4842">
          <cell r="D4842">
            <v>5940</v>
          </cell>
        </row>
        <row r="4843">
          <cell r="D4843">
            <v>8315</v>
          </cell>
        </row>
        <row r="4844">
          <cell r="D4844">
            <v>11890</v>
          </cell>
        </row>
        <row r="4845">
          <cell r="D4845">
            <v>9570</v>
          </cell>
        </row>
        <row r="4846">
          <cell r="D4846">
            <v>6620</v>
          </cell>
        </row>
        <row r="4847">
          <cell r="D4847">
            <v>5240</v>
          </cell>
        </row>
        <row r="4848">
          <cell r="D4848">
            <v>1405</v>
          </cell>
        </row>
        <row r="4849">
          <cell r="D4849">
            <v>14650</v>
          </cell>
        </row>
        <row r="4850">
          <cell r="D4850">
            <v>10105</v>
          </cell>
        </row>
        <row r="4851">
          <cell r="D4851">
            <v>8615</v>
          </cell>
        </row>
        <row r="4852">
          <cell r="D4852">
            <v>6040</v>
          </cell>
        </row>
        <row r="4853">
          <cell r="D4853">
            <v>17240</v>
          </cell>
        </row>
        <row r="4854">
          <cell r="D4854">
            <v>6560</v>
          </cell>
        </row>
        <row r="4855">
          <cell r="D4855">
            <v>2760</v>
          </cell>
        </row>
        <row r="4856">
          <cell r="D4856">
            <v>5125</v>
          </cell>
        </row>
        <row r="4857">
          <cell r="D4857">
            <v>6065</v>
          </cell>
        </row>
        <row r="4858">
          <cell r="D4858">
            <v>7705</v>
          </cell>
        </row>
        <row r="4859">
          <cell r="D4859">
            <v>6250</v>
          </cell>
        </row>
        <row r="4860">
          <cell r="D4860">
            <v>6465</v>
          </cell>
        </row>
        <row r="4861">
          <cell r="D4861">
            <v>5045</v>
          </cell>
        </row>
        <row r="4862">
          <cell r="D4862">
            <v>4170</v>
          </cell>
        </row>
        <row r="4863">
          <cell r="D4863">
            <v>7055</v>
          </cell>
        </row>
        <row r="4864">
          <cell r="D4864">
            <v>10570</v>
          </cell>
        </row>
        <row r="4865">
          <cell r="D4865">
            <v>9260</v>
          </cell>
        </row>
        <row r="4866">
          <cell r="D4866">
            <v>6870</v>
          </cell>
        </row>
        <row r="4867">
          <cell r="D4867">
            <v>6245</v>
          </cell>
        </row>
        <row r="4868">
          <cell r="D4868">
            <v>9770</v>
          </cell>
        </row>
        <row r="4869">
          <cell r="D4869">
            <v>5215</v>
          </cell>
        </row>
        <row r="4870">
          <cell r="D4870">
            <v>9125</v>
          </cell>
        </row>
        <row r="4871">
          <cell r="D4871">
            <v>1500</v>
          </cell>
        </row>
        <row r="4872">
          <cell r="D4872">
            <v>8480</v>
          </cell>
        </row>
        <row r="4873">
          <cell r="D4873">
            <v>5660</v>
          </cell>
        </row>
        <row r="4874">
          <cell r="D4874">
            <v>10605</v>
          </cell>
        </row>
        <row r="4875">
          <cell r="D4875">
            <v>5235</v>
          </cell>
        </row>
        <row r="4876">
          <cell r="D4876">
            <v>5985</v>
          </cell>
        </row>
        <row r="4877">
          <cell r="D4877">
            <v>4780</v>
          </cell>
        </row>
        <row r="4878">
          <cell r="D4878">
            <v>9400</v>
          </cell>
        </row>
        <row r="4879">
          <cell r="D4879">
            <v>3790</v>
          </cell>
        </row>
        <row r="4880">
          <cell r="D4880">
            <v>9810</v>
          </cell>
        </row>
        <row r="4881">
          <cell r="D4881">
            <v>13405</v>
          </cell>
        </row>
        <row r="4882">
          <cell r="D4882">
            <v>7490</v>
          </cell>
        </row>
        <row r="4883">
          <cell r="D4883">
            <v>8580</v>
          </cell>
        </row>
        <row r="4884">
          <cell r="D4884">
            <v>8900</v>
          </cell>
        </row>
        <row r="4885">
          <cell r="D4885">
            <v>7280</v>
          </cell>
        </row>
        <row r="4886">
          <cell r="D4886">
            <v>1410</v>
          </cell>
        </row>
        <row r="4887">
          <cell r="D4887">
            <v>4455</v>
          </cell>
        </row>
        <row r="4888">
          <cell r="D4888">
            <v>2250</v>
          </cell>
        </row>
        <row r="4889">
          <cell r="D4889">
            <v>4920</v>
          </cell>
        </row>
        <row r="4890">
          <cell r="D4890">
            <v>8950</v>
          </cell>
        </row>
        <row r="4891">
          <cell r="D4891">
            <v>2330</v>
          </cell>
        </row>
        <row r="4892">
          <cell r="D4892">
            <v>3865</v>
          </cell>
        </row>
        <row r="4893">
          <cell r="D4893">
            <v>9155</v>
          </cell>
        </row>
        <row r="4894">
          <cell r="D4894">
            <v>10380</v>
          </cell>
        </row>
        <row r="4895">
          <cell r="D4895">
            <v>1330</v>
          </cell>
        </row>
        <row r="4896">
          <cell r="D4896">
            <v>9215</v>
          </cell>
        </row>
        <row r="4897">
          <cell r="D4897">
            <v>4630</v>
          </cell>
        </row>
        <row r="4898">
          <cell r="D4898">
            <v>10005</v>
          </cell>
        </row>
        <row r="4899">
          <cell r="D4899">
            <v>5800</v>
          </cell>
        </row>
        <row r="4900">
          <cell r="D4900">
            <v>3285</v>
          </cell>
        </row>
        <row r="4901">
          <cell r="D4901">
            <v>5285</v>
          </cell>
        </row>
        <row r="4902">
          <cell r="D4902">
            <v>14965</v>
          </cell>
        </row>
        <row r="4903">
          <cell r="D4903">
            <v>3900</v>
          </cell>
        </row>
        <row r="4904">
          <cell r="D4904">
            <v>4410</v>
          </cell>
        </row>
        <row r="4905">
          <cell r="D4905">
            <v>3875</v>
          </cell>
        </row>
        <row r="4906">
          <cell r="D4906">
            <v>8465</v>
          </cell>
        </row>
        <row r="4907">
          <cell r="D4907">
            <v>3395</v>
          </cell>
        </row>
        <row r="4908">
          <cell r="D4908">
            <v>13700</v>
          </cell>
        </row>
        <row r="4909">
          <cell r="D4909">
            <v>13625</v>
          </cell>
        </row>
        <row r="4910">
          <cell r="D4910">
            <v>7035</v>
          </cell>
        </row>
        <row r="4911">
          <cell r="D4911">
            <v>7025</v>
          </cell>
        </row>
        <row r="4912">
          <cell r="D4912">
            <v>8025</v>
          </cell>
        </row>
        <row r="4913">
          <cell r="D4913">
            <v>3470</v>
          </cell>
        </row>
        <row r="4914">
          <cell r="D4914">
            <v>6675</v>
          </cell>
        </row>
        <row r="4915">
          <cell r="D4915">
            <v>5805</v>
          </cell>
        </row>
        <row r="4916">
          <cell r="D4916">
            <v>4485</v>
          </cell>
        </row>
        <row r="4917">
          <cell r="D4917">
            <v>3430</v>
          </cell>
        </row>
        <row r="4918">
          <cell r="D4918">
            <v>6050</v>
          </cell>
        </row>
        <row r="4919">
          <cell r="D4919">
            <v>5290</v>
          </cell>
        </row>
        <row r="4920">
          <cell r="D4920">
            <v>7840</v>
          </cell>
        </row>
        <row r="4921">
          <cell r="D4921">
            <v>9805</v>
          </cell>
        </row>
        <row r="4922">
          <cell r="D4922">
            <v>4645</v>
          </cell>
        </row>
        <row r="4923">
          <cell r="D4923">
            <v>12360</v>
          </cell>
        </row>
        <row r="4924">
          <cell r="D4924">
            <v>9425</v>
          </cell>
        </row>
        <row r="4925">
          <cell r="D4925">
            <v>9720</v>
          </cell>
        </row>
        <row r="4926">
          <cell r="D4926">
            <v>1130</v>
          </cell>
        </row>
        <row r="4927">
          <cell r="D4927">
            <v>2525</v>
          </cell>
        </row>
        <row r="4928">
          <cell r="D4928">
            <v>2715</v>
          </cell>
        </row>
        <row r="4929">
          <cell r="D4929">
            <v>1345</v>
          </cell>
        </row>
        <row r="4930">
          <cell r="D4930">
            <v>2290</v>
          </cell>
        </row>
        <row r="4931">
          <cell r="D4931">
            <v>5355</v>
          </cell>
        </row>
        <row r="4932">
          <cell r="D4932">
            <v>11325</v>
          </cell>
        </row>
        <row r="4933">
          <cell r="D4933">
            <v>1505</v>
          </cell>
        </row>
        <row r="4934">
          <cell r="D4934">
            <v>7100</v>
          </cell>
        </row>
        <row r="4935">
          <cell r="D4935">
            <v>5870</v>
          </cell>
        </row>
        <row r="4936">
          <cell r="D4936">
            <v>9305</v>
          </cell>
        </row>
        <row r="4937">
          <cell r="D4937">
            <v>3965</v>
          </cell>
        </row>
        <row r="4938">
          <cell r="D4938">
            <v>480</v>
          </cell>
        </row>
        <row r="4939">
          <cell r="D4939">
            <v>10005</v>
          </cell>
        </row>
        <row r="4940">
          <cell r="D4940">
            <v>6880</v>
          </cell>
        </row>
        <row r="4941">
          <cell r="D4941">
            <v>10015</v>
          </cell>
        </row>
        <row r="4942">
          <cell r="D4942">
            <v>5090</v>
          </cell>
        </row>
        <row r="4943">
          <cell r="D4943">
            <v>11985</v>
          </cell>
        </row>
        <row r="4944">
          <cell r="D4944">
            <v>9785</v>
          </cell>
        </row>
        <row r="4945">
          <cell r="D4945">
            <v>4640</v>
          </cell>
        </row>
        <row r="4946">
          <cell r="D4946">
            <v>5510</v>
          </cell>
        </row>
        <row r="4947">
          <cell r="D4947">
            <v>9290</v>
          </cell>
        </row>
        <row r="4948">
          <cell r="D4948">
            <v>2680</v>
          </cell>
        </row>
        <row r="4949">
          <cell r="D4949">
            <v>6295</v>
          </cell>
        </row>
        <row r="4950">
          <cell r="D4950">
            <v>10985</v>
          </cell>
        </row>
        <row r="4951">
          <cell r="D4951">
            <v>12925</v>
          </cell>
        </row>
        <row r="4952">
          <cell r="D4952">
            <v>8920</v>
          </cell>
        </row>
        <row r="4953">
          <cell r="D4953">
            <v>6675</v>
          </cell>
        </row>
        <row r="4954">
          <cell r="D4954">
            <v>5130</v>
          </cell>
        </row>
        <row r="4955">
          <cell r="D4955">
            <v>8130</v>
          </cell>
        </row>
        <row r="4956">
          <cell r="D4956">
            <v>7850</v>
          </cell>
        </row>
        <row r="4957">
          <cell r="D4957">
            <v>3860</v>
          </cell>
        </row>
        <row r="4958">
          <cell r="D4958">
            <v>13615</v>
          </cell>
        </row>
        <row r="4959">
          <cell r="D4959">
            <v>6335</v>
          </cell>
        </row>
        <row r="4960">
          <cell r="D4960">
            <v>4600</v>
          </cell>
        </row>
        <row r="4961">
          <cell r="D4961">
            <v>5810</v>
          </cell>
        </row>
        <row r="4962">
          <cell r="D4962">
            <v>3755</v>
          </cell>
        </row>
        <row r="4963">
          <cell r="D4963">
            <v>10610</v>
          </cell>
        </row>
        <row r="4964">
          <cell r="D4964">
            <v>6490</v>
          </cell>
        </row>
        <row r="4965">
          <cell r="D4965">
            <v>5400</v>
          </cell>
        </row>
        <row r="4966">
          <cell r="D4966">
            <v>5870</v>
          </cell>
        </row>
        <row r="4967">
          <cell r="D4967">
            <v>5655</v>
          </cell>
        </row>
        <row r="4968">
          <cell r="D4968">
            <v>12245</v>
          </cell>
        </row>
        <row r="4969">
          <cell r="D4969">
            <v>2095</v>
          </cell>
        </row>
        <row r="4970">
          <cell r="D4970">
            <v>5775</v>
          </cell>
        </row>
        <row r="4971">
          <cell r="D4971">
            <v>10905</v>
          </cell>
        </row>
        <row r="4972">
          <cell r="D4972">
            <v>4355</v>
          </cell>
        </row>
        <row r="4973">
          <cell r="D4973">
            <v>3940</v>
          </cell>
        </row>
        <row r="4974">
          <cell r="D4974">
            <v>9205</v>
          </cell>
        </row>
        <row r="4975">
          <cell r="D4975">
            <v>6825</v>
          </cell>
        </row>
        <row r="4976">
          <cell r="D4976">
            <v>4520</v>
          </cell>
        </row>
        <row r="4977">
          <cell r="D4977">
            <v>4170</v>
          </cell>
        </row>
        <row r="4978">
          <cell r="D4978">
            <v>12130</v>
          </cell>
        </row>
        <row r="4979">
          <cell r="D4979">
            <v>8910</v>
          </cell>
        </row>
        <row r="4980">
          <cell r="D4980">
            <v>2355</v>
          </cell>
        </row>
        <row r="4981">
          <cell r="D4981">
            <v>1095</v>
          </cell>
        </row>
        <row r="4982">
          <cell r="D4982">
            <v>8080</v>
          </cell>
        </row>
        <row r="4983">
          <cell r="D4983">
            <v>3275</v>
          </cell>
        </row>
        <row r="4984">
          <cell r="D4984">
            <v>3255</v>
          </cell>
        </row>
        <row r="4985">
          <cell r="D4985">
            <v>7200</v>
          </cell>
        </row>
        <row r="4986">
          <cell r="D4986">
            <v>7315</v>
          </cell>
        </row>
        <row r="4987">
          <cell r="D4987">
            <v>7620</v>
          </cell>
        </row>
        <row r="4988">
          <cell r="D4988">
            <v>8045</v>
          </cell>
        </row>
        <row r="4989">
          <cell r="D4989">
            <v>3940</v>
          </cell>
        </row>
        <row r="4990">
          <cell r="D4990">
            <v>9310</v>
          </cell>
        </row>
        <row r="4991">
          <cell r="D4991">
            <v>4185</v>
          </cell>
        </row>
        <row r="4992">
          <cell r="D4992">
            <v>8520</v>
          </cell>
        </row>
        <row r="4993">
          <cell r="D4993">
            <v>12775</v>
          </cell>
        </row>
        <row r="4994">
          <cell r="D4994">
            <v>8580</v>
          </cell>
        </row>
        <row r="4995">
          <cell r="D4995">
            <v>10765</v>
          </cell>
        </row>
        <row r="4996">
          <cell r="D4996">
            <v>5585</v>
          </cell>
        </row>
        <row r="4997">
          <cell r="D4997">
            <v>4465</v>
          </cell>
        </row>
        <row r="4998">
          <cell r="D4998">
            <v>9615</v>
          </cell>
        </row>
        <row r="4999">
          <cell r="D4999">
            <v>6435</v>
          </cell>
        </row>
        <row r="5000">
          <cell r="D5000">
            <v>3725</v>
          </cell>
        </row>
        <row r="5001">
          <cell r="D5001">
            <v>8320</v>
          </cell>
        </row>
        <row r="5002">
          <cell r="D5002">
            <v>2730</v>
          </cell>
        </row>
        <row r="5003">
          <cell r="D5003">
            <v>8470</v>
          </cell>
        </row>
        <row r="5004">
          <cell r="D5004">
            <v>8895</v>
          </cell>
        </row>
        <row r="5005">
          <cell r="D5005">
            <v>9660</v>
          </cell>
        </row>
        <row r="5006">
          <cell r="D5006">
            <v>7460</v>
          </cell>
        </row>
        <row r="5007">
          <cell r="D5007">
            <v>2340</v>
          </cell>
        </row>
        <row r="5008">
          <cell r="D5008">
            <v>5805</v>
          </cell>
        </row>
        <row r="5009">
          <cell r="D5009">
            <v>2210</v>
          </cell>
        </row>
        <row r="5010">
          <cell r="D5010">
            <v>10970</v>
          </cell>
        </row>
        <row r="5011">
          <cell r="D5011">
            <v>10805</v>
          </cell>
        </row>
        <row r="5012">
          <cell r="D5012">
            <v>17000</v>
          </cell>
        </row>
        <row r="5013">
          <cell r="D5013">
            <v>11945</v>
          </cell>
        </row>
        <row r="5014">
          <cell r="D5014">
            <v>6700</v>
          </cell>
        </row>
        <row r="5015">
          <cell r="D5015">
            <v>1225</v>
          </cell>
        </row>
        <row r="5016">
          <cell r="D5016">
            <v>4830</v>
          </cell>
        </row>
        <row r="5017">
          <cell r="D5017">
            <v>8570</v>
          </cell>
        </row>
        <row r="5018">
          <cell r="D5018">
            <v>9070</v>
          </cell>
        </row>
        <row r="5019">
          <cell r="D5019">
            <v>5575</v>
          </cell>
        </row>
        <row r="5020">
          <cell r="D5020">
            <v>7310</v>
          </cell>
        </row>
        <row r="5021">
          <cell r="D5021">
            <v>5860</v>
          </cell>
        </row>
        <row r="5022">
          <cell r="D5022">
            <v>14000</v>
          </cell>
        </row>
        <row r="5023">
          <cell r="D5023">
            <v>2620</v>
          </cell>
        </row>
        <row r="5024">
          <cell r="D5024">
            <v>11875</v>
          </cell>
        </row>
        <row r="5025">
          <cell r="D5025">
            <v>12550</v>
          </cell>
        </row>
        <row r="5026">
          <cell r="D5026">
            <v>7315</v>
          </cell>
        </row>
        <row r="5027">
          <cell r="D5027">
            <v>4745</v>
          </cell>
        </row>
        <row r="5028">
          <cell r="D5028">
            <v>5040</v>
          </cell>
        </row>
        <row r="5029">
          <cell r="D5029">
            <v>6145</v>
          </cell>
        </row>
        <row r="5030">
          <cell r="D5030">
            <v>9105</v>
          </cell>
        </row>
        <row r="5031">
          <cell r="D5031">
            <v>6165</v>
          </cell>
        </row>
        <row r="5032">
          <cell r="D5032">
            <v>10755</v>
          </cell>
        </row>
        <row r="5033">
          <cell r="D5033">
            <v>3265</v>
          </cell>
        </row>
        <row r="5034">
          <cell r="D5034">
            <v>3690</v>
          </cell>
        </row>
        <row r="5035">
          <cell r="D5035">
            <v>10400</v>
          </cell>
        </row>
        <row r="5036">
          <cell r="D5036">
            <v>4560</v>
          </cell>
        </row>
        <row r="5037">
          <cell r="D5037">
            <v>14350</v>
          </cell>
        </row>
        <row r="5038">
          <cell r="D5038">
            <v>12815</v>
          </cell>
        </row>
        <row r="5039">
          <cell r="D5039">
            <v>7740</v>
          </cell>
        </row>
        <row r="5040">
          <cell r="D5040">
            <v>4140</v>
          </cell>
        </row>
        <row r="5041">
          <cell r="D5041">
            <v>7150</v>
          </cell>
        </row>
        <row r="5042">
          <cell r="D5042">
            <v>5055</v>
          </cell>
        </row>
        <row r="5043">
          <cell r="D5043">
            <v>14490</v>
          </cell>
        </row>
        <row r="5044">
          <cell r="D5044">
            <v>7795</v>
          </cell>
        </row>
        <row r="5045">
          <cell r="D5045">
            <v>555</v>
          </cell>
        </row>
        <row r="5046">
          <cell r="D5046">
            <v>5390</v>
          </cell>
        </row>
        <row r="5047">
          <cell r="D5047">
            <v>5005</v>
          </cell>
        </row>
        <row r="5048">
          <cell r="D5048">
            <v>5395</v>
          </cell>
        </row>
        <row r="5049">
          <cell r="D5049">
            <v>7560</v>
          </cell>
        </row>
        <row r="5050">
          <cell r="D5050">
            <v>10100</v>
          </cell>
        </row>
        <row r="5051">
          <cell r="D5051">
            <v>3410</v>
          </cell>
        </row>
        <row r="5052">
          <cell r="D5052">
            <v>10970</v>
          </cell>
        </row>
        <row r="5053">
          <cell r="D5053">
            <v>2860</v>
          </cell>
        </row>
        <row r="5054">
          <cell r="D5054">
            <v>5885</v>
          </cell>
        </row>
        <row r="5055">
          <cell r="D5055">
            <v>7090</v>
          </cell>
        </row>
        <row r="5056">
          <cell r="D5056">
            <v>13780</v>
          </cell>
        </row>
        <row r="5057">
          <cell r="D5057">
            <v>17320</v>
          </cell>
        </row>
        <row r="5058">
          <cell r="D5058">
            <v>6575</v>
          </cell>
        </row>
        <row r="5059">
          <cell r="D5059">
            <v>3980</v>
          </cell>
        </row>
        <row r="5060">
          <cell r="D5060">
            <v>14420</v>
          </cell>
        </row>
        <row r="5061">
          <cell r="D5061">
            <v>11495</v>
          </cell>
        </row>
        <row r="5062">
          <cell r="D5062">
            <v>15435</v>
          </cell>
        </row>
        <row r="5063">
          <cell r="D5063">
            <v>8240</v>
          </cell>
        </row>
        <row r="5064">
          <cell r="D5064">
            <v>15045</v>
          </cell>
        </row>
        <row r="5065">
          <cell r="D5065">
            <v>3065</v>
          </cell>
        </row>
        <row r="5066">
          <cell r="D5066">
            <v>13500</v>
          </cell>
        </row>
        <row r="5067">
          <cell r="D5067">
            <v>10415</v>
          </cell>
        </row>
        <row r="5068">
          <cell r="D5068">
            <v>5420</v>
          </cell>
        </row>
        <row r="5069">
          <cell r="D5069">
            <v>8050</v>
          </cell>
        </row>
        <row r="5070">
          <cell r="D5070">
            <v>9320</v>
          </cell>
        </row>
        <row r="5071">
          <cell r="D5071">
            <v>3925</v>
          </cell>
        </row>
        <row r="5072">
          <cell r="D5072">
            <v>12130</v>
          </cell>
        </row>
        <row r="5073">
          <cell r="D5073">
            <v>1610</v>
          </cell>
        </row>
        <row r="5074">
          <cell r="D5074">
            <v>960</v>
          </cell>
        </row>
        <row r="5075">
          <cell r="D5075">
            <v>10010</v>
          </cell>
        </row>
        <row r="5076">
          <cell r="D5076">
            <v>16890</v>
          </cell>
        </row>
        <row r="5077">
          <cell r="D5077">
            <v>5250</v>
          </cell>
        </row>
        <row r="5078">
          <cell r="D5078">
            <v>6570</v>
          </cell>
        </row>
        <row r="5079">
          <cell r="D5079">
            <v>10720</v>
          </cell>
        </row>
        <row r="5080">
          <cell r="D5080">
            <v>3285</v>
          </cell>
        </row>
        <row r="5081">
          <cell r="D5081">
            <v>4235</v>
          </cell>
        </row>
        <row r="5082">
          <cell r="D5082">
            <v>6540</v>
          </cell>
        </row>
        <row r="5083">
          <cell r="D5083">
            <v>5880</v>
          </cell>
        </row>
        <row r="5084">
          <cell r="D5084">
            <v>8365</v>
          </cell>
        </row>
        <row r="5085">
          <cell r="D5085">
            <v>6495</v>
          </cell>
        </row>
        <row r="5086">
          <cell r="D5086">
            <v>7290</v>
          </cell>
        </row>
        <row r="5087">
          <cell r="D5087">
            <v>11340</v>
          </cell>
        </row>
        <row r="5088">
          <cell r="D5088">
            <v>3755</v>
          </cell>
        </row>
        <row r="5089">
          <cell r="D5089">
            <v>11160</v>
          </cell>
        </row>
        <row r="5090">
          <cell r="D5090">
            <v>8375</v>
          </cell>
        </row>
        <row r="5091">
          <cell r="D5091">
            <v>14890</v>
          </cell>
        </row>
        <row r="5092">
          <cell r="D5092">
            <v>3255</v>
          </cell>
        </row>
        <row r="5093">
          <cell r="D5093">
            <v>5950</v>
          </cell>
        </row>
        <row r="5094">
          <cell r="D5094">
            <v>730</v>
          </cell>
        </row>
        <row r="5095">
          <cell r="D5095">
            <v>12100</v>
          </cell>
        </row>
        <row r="5096">
          <cell r="D5096">
            <v>3475</v>
          </cell>
        </row>
        <row r="5097">
          <cell r="D5097">
            <v>10155</v>
          </cell>
        </row>
        <row r="5098">
          <cell r="D5098">
            <v>4750</v>
          </cell>
        </row>
        <row r="5099">
          <cell r="D5099">
            <v>6880</v>
          </cell>
        </row>
        <row r="5100">
          <cell r="D5100">
            <v>6925</v>
          </cell>
        </row>
        <row r="5101">
          <cell r="D5101">
            <v>3770</v>
          </cell>
        </row>
        <row r="5102">
          <cell r="D5102">
            <v>5835</v>
          </cell>
        </row>
        <row r="5103">
          <cell r="D5103">
            <v>895</v>
          </cell>
        </row>
        <row r="5104">
          <cell r="D5104">
            <v>4045</v>
          </cell>
        </row>
        <row r="5105">
          <cell r="D5105">
            <v>6405</v>
          </cell>
        </row>
        <row r="5106">
          <cell r="D5106">
            <v>1210</v>
          </cell>
        </row>
        <row r="5107">
          <cell r="D5107">
            <v>12270</v>
          </cell>
        </row>
        <row r="5108">
          <cell r="D5108">
            <v>3980</v>
          </cell>
        </row>
        <row r="5109">
          <cell r="D5109">
            <v>2270</v>
          </cell>
        </row>
        <row r="5110">
          <cell r="D5110">
            <v>7235</v>
          </cell>
        </row>
        <row r="5111">
          <cell r="D5111">
            <v>6940</v>
          </cell>
        </row>
        <row r="5112">
          <cell r="D5112">
            <v>11505</v>
          </cell>
        </row>
        <row r="5113">
          <cell r="D5113">
            <v>4425</v>
          </cell>
        </row>
        <row r="5114">
          <cell r="D5114">
            <v>12085</v>
          </cell>
        </row>
        <row r="5115">
          <cell r="D5115">
            <v>5010</v>
          </cell>
        </row>
        <row r="5116">
          <cell r="D5116">
            <v>2435</v>
          </cell>
        </row>
        <row r="5117">
          <cell r="D5117">
            <v>7355</v>
          </cell>
        </row>
        <row r="5118">
          <cell r="D5118">
            <v>9375</v>
          </cell>
        </row>
        <row r="5119">
          <cell r="D5119">
            <v>9955</v>
          </cell>
        </row>
        <row r="5120">
          <cell r="D5120">
            <v>5765</v>
          </cell>
        </row>
        <row r="5121">
          <cell r="D5121">
            <v>5045</v>
          </cell>
        </row>
        <row r="5122">
          <cell r="D5122">
            <v>10810</v>
          </cell>
        </row>
        <row r="5123">
          <cell r="D5123">
            <v>7590</v>
          </cell>
        </row>
        <row r="5124">
          <cell r="D5124">
            <v>7475</v>
          </cell>
        </row>
        <row r="5125">
          <cell r="D5125">
            <v>9640</v>
          </cell>
        </row>
        <row r="5126">
          <cell r="D5126">
            <v>3480</v>
          </cell>
        </row>
        <row r="5127">
          <cell r="D5127">
            <v>12410</v>
          </cell>
        </row>
        <row r="5128">
          <cell r="D5128">
            <v>8060</v>
          </cell>
        </row>
        <row r="5129">
          <cell r="D5129">
            <v>11100</v>
          </cell>
        </row>
        <row r="5130">
          <cell r="D5130">
            <v>13185</v>
          </cell>
        </row>
        <row r="5131">
          <cell r="D5131">
            <v>12430</v>
          </cell>
        </row>
        <row r="5132">
          <cell r="D5132">
            <v>2990</v>
          </cell>
        </row>
        <row r="5133">
          <cell r="D5133">
            <v>12175</v>
          </cell>
        </row>
        <row r="5134">
          <cell r="D5134">
            <v>4325</v>
          </cell>
        </row>
        <row r="5135">
          <cell r="D5135">
            <v>16085</v>
          </cell>
        </row>
        <row r="5136">
          <cell r="D5136">
            <v>3765</v>
          </cell>
        </row>
        <row r="5137">
          <cell r="D5137">
            <v>17665</v>
          </cell>
        </row>
        <row r="5138">
          <cell r="D5138">
            <v>12720</v>
          </cell>
        </row>
        <row r="5139">
          <cell r="D5139">
            <v>1795</v>
          </cell>
        </row>
        <row r="5140">
          <cell r="D5140">
            <v>6575</v>
          </cell>
        </row>
        <row r="5141">
          <cell r="D5141">
            <v>5480</v>
          </cell>
        </row>
        <row r="5142">
          <cell r="D5142">
            <v>7075</v>
          </cell>
        </row>
        <row r="5143">
          <cell r="D5143">
            <v>5075</v>
          </cell>
        </row>
        <row r="5144">
          <cell r="D5144">
            <v>2945</v>
          </cell>
        </row>
        <row r="5145">
          <cell r="D5145">
            <v>7335</v>
          </cell>
        </row>
        <row r="5146">
          <cell r="D5146">
            <v>2565</v>
          </cell>
        </row>
        <row r="5147">
          <cell r="D5147">
            <v>5735</v>
          </cell>
        </row>
        <row r="5148">
          <cell r="D5148">
            <v>8955</v>
          </cell>
        </row>
        <row r="5149">
          <cell r="D5149">
            <v>12230</v>
          </cell>
        </row>
        <row r="5150">
          <cell r="D5150">
            <v>9535</v>
          </cell>
        </row>
        <row r="5151">
          <cell r="D5151">
            <v>3170</v>
          </cell>
        </row>
        <row r="5152">
          <cell r="D5152">
            <v>7030</v>
          </cell>
        </row>
        <row r="5153">
          <cell r="D5153">
            <v>12930</v>
          </cell>
        </row>
        <row r="5154">
          <cell r="D5154">
            <v>7840</v>
          </cell>
        </row>
        <row r="5155">
          <cell r="D5155">
            <v>7170</v>
          </cell>
        </row>
        <row r="5156">
          <cell r="D5156">
            <v>4410</v>
          </cell>
        </row>
        <row r="5157">
          <cell r="D5157">
            <v>7615</v>
          </cell>
        </row>
        <row r="5158">
          <cell r="D5158">
            <v>3575</v>
          </cell>
        </row>
        <row r="5159">
          <cell r="D5159">
            <v>9515</v>
          </cell>
        </row>
        <row r="5160">
          <cell r="D5160">
            <v>4380</v>
          </cell>
        </row>
        <row r="5161">
          <cell r="D5161">
            <v>4360</v>
          </cell>
        </row>
        <row r="5162">
          <cell r="D5162">
            <v>3355</v>
          </cell>
        </row>
        <row r="5163">
          <cell r="D5163">
            <v>4385</v>
          </cell>
        </row>
        <row r="5164">
          <cell r="D5164">
            <v>2050</v>
          </cell>
        </row>
        <row r="5165">
          <cell r="D5165">
            <v>9795</v>
          </cell>
        </row>
        <row r="5166">
          <cell r="D5166">
            <v>9100</v>
          </cell>
        </row>
        <row r="5167">
          <cell r="D5167">
            <v>7250</v>
          </cell>
        </row>
        <row r="5168">
          <cell r="D5168">
            <v>4895</v>
          </cell>
        </row>
        <row r="5169">
          <cell r="D5169">
            <v>6810</v>
          </cell>
        </row>
        <row r="5170">
          <cell r="D5170">
            <v>6260</v>
          </cell>
        </row>
        <row r="5171">
          <cell r="D5171">
            <v>2505</v>
          </cell>
        </row>
        <row r="5172">
          <cell r="D5172">
            <v>6830</v>
          </cell>
        </row>
        <row r="5173">
          <cell r="D5173">
            <v>13635</v>
          </cell>
        </row>
        <row r="5174">
          <cell r="D5174">
            <v>6430</v>
          </cell>
        </row>
        <row r="5175">
          <cell r="D5175">
            <v>7650</v>
          </cell>
        </row>
        <row r="5176">
          <cell r="D5176">
            <v>965</v>
          </cell>
        </row>
        <row r="5177">
          <cell r="D5177">
            <v>13590</v>
          </cell>
        </row>
        <row r="5178">
          <cell r="D5178">
            <v>8410</v>
          </cell>
        </row>
        <row r="5179">
          <cell r="D5179">
            <v>8815</v>
          </cell>
        </row>
        <row r="5180">
          <cell r="D5180">
            <v>4745</v>
          </cell>
        </row>
        <row r="5181">
          <cell r="D5181">
            <v>11430</v>
          </cell>
        </row>
        <row r="5182">
          <cell r="D5182">
            <v>11925</v>
          </cell>
        </row>
        <row r="5183">
          <cell r="D5183">
            <v>9360</v>
          </cell>
        </row>
        <row r="5184">
          <cell r="D5184">
            <v>2460</v>
          </cell>
        </row>
        <row r="5185">
          <cell r="D5185">
            <v>14985</v>
          </cell>
        </row>
        <row r="5186">
          <cell r="D5186">
            <v>6365</v>
          </cell>
        </row>
        <row r="5187">
          <cell r="D5187">
            <v>6420</v>
          </cell>
        </row>
        <row r="5188">
          <cell r="D5188">
            <v>8885</v>
          </cell>
        </row>
        <row r="5189">
          <cell r="D5189">
            <v>10355</v>
          </cell>
        </row>
        <row r="5190">
          <cell r="D5190">
            <v>6640</v>
          </cell>
        </row>
        <row r="5191">
          <cell r="D5191">
            <v>12105</v>
          </cell>
        </row>
        <row r="5192">
          <cell r="D5192">
            <v>14745</v>
          </cell>
        </row>
        <row r="5193">
          <cell r="D5193">
            <v>3255</v>
          </cell>
        </row>
        <row r="5194">
          <cell r="D5194">
            <v>3645</v>
          </cell>
        </row>
        <row r="5195">
          <cell r="D5195">
            <v>10635</v>
          </cell>
        </row>
        <row r="5196">
          <cell r="D5196">
            <v>3455</v>
          </cell>
        </row>
        <row r="5197">
          <cell r="D5197">
            <v>2780</v>
          </cell>
        </row>
        <row r="5198">
          <cell r="D5198">
            <v>3295</v>
          </cell>
        </row>
        <row r="5199">
          <cell r="D5199">
            <v>9085</v>
          </cell>
        </row>
        <row r="5200">
          <cell r="D5200">
            <v>770</v>
          </cell>
        </row>
        <row r="5201">
          <cell r="D5201">
            <v>12025</v>
          </cell>
        </row>
        <row r="5202">
          <cell r="D5202">
            <v>7330</v>
          </cell>
        </row>
        <row r="5203">
          <cell r="D5203">
            <v>2295</v>
          </cell>
        </row>
        <row r="5204">
          <cell r="D5204">
            <v>9680</v>
          </cell>
        </row>
        <row r="5205">
          <cell r="D5205">
            <v>795</v>
          </cell>
        </row>
        <row r="5206">
          <cell r="D5206">
            <v>1380</v>
          </cell>
        </row>
        <row r="5207">
          <cell r="D5207">
            <v>2740</v>
          </cell>
        </row>
        <row r="5208">
          <cell r="D5208">
            <v>6870</v>
          </cell>
        </row>
        <row r="5209">
          <cell r="D5209">
            <v>7170</v>
          </cell>
        </row>
        <row r="5210">
          <cell r="D5210">
            <v>13240</v>
          </cell>
        </row>
        <row r="5211">
          <cell r="D5211">
            <v>5285</v>
          </cell>
        </row>
        <row r="5212">
          <cell r="D5212">
            <v>6230</v>
          </cell>
        </row>
        <row r="5213">
          <cell r="D5213">
            <v>6735</v>
          </cell>
        </row>
        <row r="5214">
          <cell r="D5214">
            <v>3290</v>
          </cell>
        </row>
        <row r="5215">
          <cell r="D5215">
            <v>5410</v>
          </cell>
        </row>
        <row r="5216">
          <cell r="D5216">
            <v>4980</v>
          </cell>
        </row>
        <row r="5217">
          <cell r="D5217">
            <v>16980</v>
          </cell>
        </row>
        <row r="5218">
          <cell r="D5218">
            <v>9020</v>
          </cell>
        </row>
        <row r="5219">
          <cell r="D5219">
            <v>11780</v>
          </cell>
        </row>
        <row r="5220">
          <cell r="D5220">
            <v>8815</v>
          </cell>
        </row>
        <row r="5221">
          <cell r="D5221">
            <v>1275</v>
          </cell>
        </row>
        <row r="5222">
          <cell r="D5222">
            <v>7190</v>
          </cell>
        </row>
        <row r="5223">
          <cell r="D5223">
            <v>3115</v>
          </cell>
        </row>
        <row r="5224">
          <cell r="D5224">
            <v>9240</v>
          </cell>
        </row>
        <row r="5225">
          <cell r="D5225">
            <v>15265</v>
          </cell>
        </row>
        <row r="5226">
          <cell r="D5226">
            <v>3415</v>
          </cell>
        </row>
        <row r="5227">
          <cell r="D5227">
            <v>4180</v>
          </cell>
        </row>
        <row r="5228">
          <cell r="D5228">
            <v>5395</v>
          </cell>
        </row>
        <row r="5229">
          <cell r="D5229">
            <v>2810</v>
          </cell>
        </row>
        <row r="5230">
          <cell r="D5230">
            <v>8250</v>
          </cell>
        </row>
        <row r="5231">
          <cell r="D5231">
            <v>11570</v>
          </cell>
        </row>
        <row r="5232">
          <cell r="D5232">
            <v>12865</v>
          </cell>
        </row>
        <row r="5233">
          <cell r="D5233">
            <v>5155</v>
          </cell>
        </row>
        <row r="5234">
          <cell r="D5234">
            <v>4405</v>
          </cell>
        </row>
        <row r="5235">
          <cell r="D5235">
            <v>6320</v>
          </cell>
        </row>
        <row r="5236">
          <cell r="D5236">
            <v>10935</v>
          </cell>
        </row>
        <row r="5237">
          <cell r="D5237">
            <v>5475</v>
          </cell>
        </row>
        <row r="5238">
          <cell r="D5238">
            <v>6990</v>
          </cell>
        </row>
        <row r="5239">
          <cell r="D5239">
            <v>4220</v>
          </cell>
        </row>
        <row r="5240">
          <cell r="D5240">
            <v>5940</v>
          </cell>
        </row>
        <row r="5241">
          <cell r="D5241">
            <v>4795</v>
          </cell>
        </row>
        <row r="5242">
          <cell r="D5242">
            <v>4985</v>
          </cell>
        </row>
        <row r="5243">
          <cell r="D5243">
            <v>12410</v>
          </cell>
        </row>
        <row r="5244">
          <cell r="D5244">
            <v>4565</v>
          </cell>
        </row>
        <row r="5245">
          <cell r="D5245">
            <v>8390</v>
          </cell>
        </row>
        <row r="5246">
          <cell r="D5246">
            <v>640</v>
          </cell>
        </row>
        <row r="5247">
          <cell r="D5247">
            <v>2730</v>
          </cell>
        </row>
        <row r="5248">
          <cell r="D5248">
            <v>8815</v>
          </cell>
        </row>
        <row r="5249">
          <cell r="D5249">
            <v>2050</v>
          </cell>
        </row>
        <row r="5250">
          <cell r="D5250">
            <v>12645</v>
          </cell>
        </row>
        <row r="5251">
          <cell r="D5251">
            <v>12620</v>
          </cell>
        </row>
        <row r="5252">
          <cell r="D5252">
            <v>6110</v>
          </cell>
        </row>
        <row r="5253">
          <cell r="D5253">
            <v>40</v>
          </cell>
        </row>
        <row r="5254">
          <cell r="D5254">
            <v>7165</v>
          </cell>
        </row>
        <row r="5255">
          <cell r="D5255">
            <v>7090</v>
          </cell>
        </row>
        <row r="5256">
          <cell r="D5256">
            <v>5635</v>
          </cell>
        </row>
        <row r="5257">
          <cell r="D5257">
            <v>6300</v>
          </cell>
        </row>
        <row r="5258">
          <cell r="D5258">
            <v>2045</v>
          </cell>
        </row>
        <row r="5259">
          <cell r="D5259">
            <v>565</v>
          </cell>
        </row>
        <row r="5260">
          <cell r="D5260">
            <v>7230</v>
          </cell>
        </row>
        <row r="5261">
          <cell r="D5261">
            <v>10255</v>
          </cell>
        </row>
        <row r="5262">
          <cell r="D5262">
            <v>1310</v>
          </cell>
        </row>
        <row r="5263">
          <cell r="D5263">
            <v>4500</v>
          </cell>
        </row>
        <row r="5264">
          <cell r="D5264">
            <v>11635</v>
          </cell>
        </row>
        <row r="5265">
          <cell r="D5265">
            <v>9780</v>
          </cell>
        </row>
        <row r="5266">
          <cell r="D5266">
            <v>12340</v>
          </cell>
        </row>
        <row r="5267">
          <cell r="D5267">
            <v>7215</v>
          </cell>
        </row>
        <row r="5268">
          <cell r="D5268">
            <v>2000</v>
          </cell>
        </row>
        <row r="5269">
          <cell r="D5269">
            <v>2030</v>
          </cell>
        </row>
        <row r="5270">
          <cell r="D5270">
            <v>2895</v>
          </cell>
        </row>
        <row r="5271">
          <cell r="D5271">
            <v>3600</v>
          </cell>
        </row>
        <row r="5272">
          <cell r="D5272">
            <v>5335</v>
          </cell>
        </row>
        <row r="5273">
          <cell r="D5273">
            <v>5865</v>
          </cell>
        </row>
        <row r="5274">
          <cell r="D5274">
            <v>3350</v>
          </cell>
        </row>
        <row r="5275">
          <cell r="D5275">
            <v>13065</v>
          </cell>
        </row>
        <row r="5276">
          <cell r="D5276">
            <v>5320</v>
          </cell>
        </row>
        <row r="5277">
          <cell r="D5277">
            <v>2660</v>
          </cell>
        </row>
        <row r="5278">
          <cell r="D5278">
            <v>11010</v>
          </cell>
        </row>
        <row r="5279">
          <cell r="D5279">
            <v>3455</v>
          </cell>
        </row>
        <row r="5280">
          <cell r="D5280">
            <v>11530</v>
          </cell>
        </row>
        <row r="5281">
          <cell r="D5281">
            <v>540</v>
          </cell>
        </row>
        <row r="5282">
          <cell r="D5282">
            <v>2985</v>
          </cell>
        </row>
        <row r="5283">
          <cell r="D5283">
            <v>2480</v>
          </cell>
        </row>
        <row r="5284">
          <cell r="D5284">
            <v>3745</v>
          </cell>
        </row>
        <row r="5285">
          <cell r="D5285">
            <v>7020</v>
          </cell>
        </row>
        <row r="5286">
          <cell r="D5286">
            <v>3180</v>
          </cell>
        </row>
        <row r="5287">
          <cell r="D5287">
            <v>6305</v>
          </cell>
        </row>
        <row r="5288">
          <cell r="D5288">
            <v>3450</v>
          </cell>
        </row>
        <row r="5289">
          <cell r="D5289">
            <v>220</v>
          </cell>
        </row>
        <row r="5290">
          <cell r="D5290">
            <v>9090</v>
          </cell>
        </row>
        <row r="5291">
          <cell r="D5291">
            <v>5140</v>
          </cell>
        </row>
        <row r="5292">
          <cell r="D5292">
            <v>6870</v>
          </cell>
        </row>
        <row r="5293">
          <cell r="D5293">
            <v>7820</v>
          </cell>
        </row>
        <row r="5294">
          <cell r="D5294">
            <v>3445</v>
          </cell>
        </row>
        <row r="5295">
          <cell r="D5295">
            <v>6545</v>
          </cell>
        </row>
        <row r="5296">
          <cell r="D5296">
            <v>12155</v>
          </cell>
        </row>
        <row r="5297">
          <cell r="D5297">
            <v>9205</v>
          </cell>
        </row>
        <row r="5298">
          <cell r="D5298">
            <v>11835</v>
          </cell>
        </row>
        <row r="5299">
          <cell r="D5299">
            <v>12430</v>
          </cell>
        </row>
        <row r="5300">
          <cell r="D5300">
            <v>1505</v>
          </cell>
        </row>
        <row r="5301">
          <cell r="D5301">
            <v>9770</v>
          </cell>
        </row>
        <row r="5302">
          <cell r="D5302">
            <v>1540</v>
          </cell>
        </row>
        <row r="5303">
          <cell r="D5303">
            <v>5565</v>
          </cell>
        </row>
        <row r="5304">
          <cell r="D5304">
            <v>14430</v>
          </cell>
        </row>
        <row r="5305">
          <cell r="D5305">
            <v>6090</v>
          </cell>
        </row>
        <row r="5306">
          <cell r="D5306">
            <v>2105</v>
          </cell>
        </row>
        <row r="5307">
          <cell r="D5307">
            <v>6810</v>
          </cell>
        </row>
        <row r="5308">
          <cell r="D5308">
            <v>6450</v>
          </cell>
        </row>
        <row r="5309">
          <cell r="D5309">
            <v>10490</v>
          </cell>
        </row>
        <row r="5310">
          <cell r="D5310">
            <v>9535</v>
          </cell>
        </row>
        <row r="5311">
          <cell r="D5311">
            <v>4485</v>
          </cell>
        </row>
        <row r="5312">
          <cell r="D5312">
            <v>13125</v>
          </cell>
        </row>
        <row r="5313">
          <cell r="D5313">
            <v>7660</v>
          </cell>
        </row>
        <row r="5314">
          <cell r="D5314">
            <v>3805</v>
          </cell>
        </row>
        <row r="5315">
          <cell r="D5315">
            <v>5615</v>
          </cell>
        </row>
        <row r="5316">
          <cell r="D5316">
            <v>6930</v>
          </cell>
        </row>
        <row r="5317">
          <cell r="D5317">
            <v>5285</v>
          </cell>
        </row>
        <row r="5318">
          <cell r="D5318">
            <v>4855</v>
          </cell>
        </row>
        <row r="5319">
          <cell r="D5319">
            <v>5820</v>
          </cell>
        </row>
        <row r="5320">
          <cell r="D5320">
            <v>10250</v>
          </cell>
        </row>
        <row r="5321">
          <cell r="D5321">
            <v>4655</v>
          </cell>
        </row>
        <row r="5322">
          <cell r="D5322">
            <v>4740</v>
          </cell>
        </row>
        <row r="5323">
          <cell r="D5323">
            <v>3340</v>
          </cell>
        </row>
        <row r="5324">
          <cell r="D5324">
            <v>6255</v>
          </cell>
        </row>
        <row r="5325">
          <cell r="D5325">
            <v>4380</v>
          </cell>
        </row>
        <row r="5326">
          <cell r="D5326">
            <v>5765</v>
          </cell>
        </row>
        <row r="5327">
          <cell r="D5327">
            <v>2340</v>
          </cell>
        </row>
        <row r="5328">
          <cell r="D5328">
            <v>5235</v>
          </cell>
        </row>
        <row r="5329">
          <cell r="D5329">
            <v>5010</v>
          </cell>
        </row>
        <row r="5330">
          <cell r="D5330">
            <v>9335</v>
          </cell>
        </row>
        <row r="5331">
          <cell r="D5331">
            <v>4075</v>
          </cell>
        </row>
        <row r="5332">
          <cell r="D5332">
            <v>2230</v>
          </cell>
        </row>
        <row r="5333">
          <cell r="D5333">
            <v>7650</v>
          </cell>
        </row>
        <row r="5334">
          <cell r="D5334">
            <v>9340</v>
          </cell>
        </row>
        <row r="5335">
          <cell r="D5335">
            <v>3520</v>
          </cell>
        </row>
        <row r="5336">
          <cell r="D5336">
            <v>2100</v>
          </cell>
        </row>
        <row r="5337">
          <cell r="D5337">
            <v>2905</v>
          </cell>
        </row>
        <row r="5338">
          <cell r="D5338">
            <v>3990</v>
          </cell>
        </row>
        <row r="5339">
          <cell r="D5339">
            <v>6805</v>
          </cell>
        </row>
        <row r="5340">
          <cell r="D5340">
            <v>3160</v>
          </cell>
        </row>
        <row r="5341">
          <cell r="D5341">
            <v>6170</v>
          </cell>
        </row>
        <row r="5342">
          <cell r="D5342">
            <v>3740</v>
          </cell>
        </row>
        <row r="5343">
          <cell r="D5343">
            <v>10535</v>
          </cell>
        </row>
        <row r="5344">
          <cell r="D5344">
            <v>3130</v>
          </cell>
        </row>
        <row r="5345">
          <cell r="D5345">
            <v>8940</v>
          </cell>
        </row>
        <row r="5346">
          <cell r="D5346">
            <v>6550</v>
          </cell>
        </row>
        <row r="5347">
          <cell r="D5347">
            <v>5295</v>
          </cell>
        </row>
        <row r="5348">
          <cell r="D5348">
            <v>4470</v>
          </cell>
        </row>
        <row r="5349">
          <cell r="D5349">
            <v>3675</v>
          </cell>
        </row>
        <row r="5350">
          <cell r="D5350">
            <v>13515</v>
          </cell>
        </row>
        <row r="5351">
          <cell r="D5351">
            <v>11485</v>
          </cell>
        </row>
        <row r="5352">
          <cell r="D5352">
            <v>2535</v>
          </cell>
        </row>
        <row r="5353">
          <cell r="D5353">
            <v>13745</v>
          </cell>
        </row>
        <row r="5354">
          <cell r="D5354">
            <v>4645</v>
          </cell>
        </row>
        <row r="5355">
          <cell r="D5355">
            <v>5615</v>
          </cell>
        </row>
        <row r="5356">
          <cell r="D5356">
            <v>2995</v>
          </cell>
        </row>
        <row r="5357">
          <cell r="D5357">
            <v>13090</v>
          </cell>
        </row>
        <row r="5358">
          <cell r="D5358">
            <v>7520</v>
          </cell>
        </row>
        <row r="5359">
          <cell r="D5359">
            <v>6540</v>
          </cell>
        </row>
        <row r="5360">
          <cell r="D5360">
            <v>11715</v>
          </cell>
        </row>
        <row r="5361">
          <cell r="D5361">
            <v>2640</v>
          </cell>
        </row>
        <row r="5362">
          <cell r="D5362">
            <v>735</v>
          </cell>
        </row>
        <row r="5363">
          <cell r="D5363">
            <v>2920</v>
          </cell>
        </row>
        <row r="5364">
          <cell r="D5364">
            <v>3495</v>
          </cell>
        </row>
        <row r="5365">
          <cell r="D5365">
            <v>9905</v>
          </cell>
        </row>
        <row r="5366">
          <cell r="D5366">
            <v>2600</v>
          </cell>
        </row>
        <row r="5367">
          <cell r="D5367">
            <v>4265</v>
          </cell>
        </row>
        <row r="5368">
          <cell r="D5368">
            <v>10385</v>
          </cell>
        </row>
        <row r="5369">
          <cell r="D5369">
            <v>4865</v>
          </cell>
        </row>
        <row r="5370">
          <cell r="D5370">
            <v>4000</v>
          </cell>
        </row>
        <row r="5371">
          <cell r="D5371">
            <v>13080</v>
          </cell>
        </row>
        <row r="5372">
          <cell r="D5372">
            <v>10615</v>
          </cell>
        </row>
        <row r="5373">
          <cell r="D5373">
            <v>15215</v>
          </cell>
        </row>
        <row r="5374">
          <cell r="D5374">
            <v>8140</v>
          </cell>
        </row>
        <row r="5375">
          <cell r="D5375">
            <v>3195</v>
          </cell>
        </row>
        <row r="5376">
          <cell r="D5376">
            <v>9260</v>
          </cell>
        </row>
        <row r="5377">
          <cell r="D5377">
            <v>935</v>
          </cell>
        </row>
        <row r="5378">
          <cell r="D5378">
            <v>5350</v>
          </cell>
        </row>
        <row r="5379">
          <cell r="D5379">
            <v>5585</v>
          </cell>
        </row>
        <row r="5380">
          <cell r="D5380">
            <v>7290</v>
          </cell>
        </row>
        <row r="5381">
          <cell r="D5381">
            <v>14880</v>
          </cell>
        </row>
        <row r="5382">
          <cell r="D5382">
            <v>295</v>
          </cell>
        </row>
        <row r="5383">
          <cell r="D5383">
            <v>2685</v>
          </cell>
        </row>
        <row r="5384">
          <cell r="D5384">
            <v>7720</v>
          </cell>
        </row>
        <row r="5385">
          <cell r="D5385">
            <v>1780</v>
          </cell>
        </row>
        <row r="5386">
          <cell r="D5386">
            <v>10765</v>
          </cell>
        </row>
        <row r="5387">
          <cell r="D5387">
            <v>7190</v>
          </cell>
        </row>
        <row r="5388">
          <cell r="D5388">
            <v>11010</v>
          </cell>
        </row>
        <row r="5389">
          <cell r="D5389">
            <v>4975</v>
          </cell>
        </row>
        <row r="5390">
          <cell r="D5390">
            <v>8985</v>
          </cell>
        </row>
        <row r="5391">
          <cell r="D5391">
            <v>3340</v>
          </cell>
        </row>
        <row r="5392">
          <cell r="D5392">
            <v>3950</v>
          </cell>
        </row>
        <row r="5393">
          <cell r="D5393">
            <v>4115</v>
          </cell>
        </row>
        <row r="5394">
          <cell r="D5394">
            <v>3650</v>
          </cell>
        </row>
        <row r="5395">
          <cell r="D5395">
            <v>3715</v>
          </cell>
        </row>
        <row r="5396">
          <cell r="D5396">
            <v>1890</v>
          </cell>
        </row>
        <row r="5397">
          <cell r="D5397">
            <v>595</v>
          </cell>
        </row>
        <row r="5398">
          <cell r="D5398">
            <v>11560</v>
          </cell>
        </row>
        <row r="5399">
          <cell r="D5399">
            <v>3735</v>
          </cell>
        </row>
        <row r="5400">
          <cell r="D5400">
            <v>7660</v>
          </cell>
        </row>
        <row r="5401">
          <cell r="D5401">
            <v>12545</v>
          </cell>
        </row>
        <row r="5402">
          <cell r="D5402">
            <v>3960</v>
          </cell>
        </row>
        <row r="5403">
          <cell r="D5403">
            <v>2905</v>
          </cell>
        </row>
        <row r="5404">
          <cell r="D5404">
            <v>4500</v>
          </cell>
        </row>
        <row r="5405">
          <cell r="D5405">
            <v>9945</v>
          </cell>
        </row>
        <row r="5406">
          <cell r="D5406">
            <v>3950</v>
          </cell>
        </row>
        <row r="5407">
          <cell r="D5407">
            <v>7235</v>
          </cell>
        </row>
        <row r="5408">
          <cell r="D5408">
            <v>14415</v>
          </cell>
        </row>
        <row r="5409">
          <cell r="D5409">
            <v>5910</v>
          </cell>
        </row>
        <row r="5410">
          <cell r="D5410">
            <v>2555</v>
          </cell>
        </row>
        <row r="5411">
          <cell r="D5411">
            <v>3435</v>
          </cell>
        </row>
        <row r="5412">
          <cell r="D5412">
            <v>9035</v>
          </cell>
        </row>
        <row r="5413">
          <cell r="D5413">
            <v>11355</v>
          </cell>
        </row>
        <row r="5414">
          <cell r="D5414">
            <v>5775</v>
          </cell>
        </row>
        <row r="5415">
          <cell r="D5415">
            <v>4425</v>
          </cell>
        </row>
        <row r="5416">
          <cell r="D5416">
            <v>4380</v>
          </cell>
        </row>
        <row r="5417">
          <cell r="D5417">
            <v>3475</v>
          </cell>
        </row>
        <row r="5418">
          <cell r="D5418">
            <v>11090</v>
          </cell>
        </row>
        <row r="5419">
          <cell r="D5419">
            <v>8535</v>
          </cell>
        </row>
        <row r="5420">
          <cell r="D5420">
            <v>1235</v>
          </cell>
        </row>
        <row r="5421">
          <cell r="D5421">
            <v>7305</v>
          </cell>
        </row>
        <row r="5422">
          <cell r="D5422">
            <v>3795</v>
          </cell>
        </row>
        <row r="5423">
          <cell r="D5423">
            <v>12220</v>
          </cell>
        </row>
        <row r="5424">
          <cell r="D5424">
            <v>13190</v>
          </cell>
        </row>
        <row r="5425">
          <cell r="D5425">
            <v>5485</v>
          </cell>
        </row>
        <row r="5426">
          <cell r="D5426">
            <v>8725</v>
          </cell>
        </row>
        <row r="5427">
          <cell r="D5427">
            <v>1520</v>
          </cell>
        </row>
        <row r="5428">
          <cell r="D5428">
            <v>7340</v>
          </cell>
        </row>
        <row r="5429">
          <cell r="D5429">
            <v>12620</v>
          </cell>
        </row>
        <row r="5430">
          <cell r="D5430">
            <v>2205</v>
          </cell>
        </row>
        <row r="5431">
          <cell r="D5431">
            <v>7630</v>
          </cell>
        </row>
        <row r="5432">
          <cell r="D5432">
            <v>1505</v>
          </cell>
        </row>
        <row r="5433">
          <cell r="D5433">
            <v>4075</v>
          </cell>
        </row>
        <row r="5434">
          <cell r="D5434">
            <v>6160</v>
          </cell>
        </row>
        <row r="5435">
          <cell r="D5435">
            <v>2765</v>
          </cell>
        </row>
        <row r="5436">
          <cell r="D5436">
            <v>3680</v>
          </cell>
        </row>
        <row r="5437">
          <cell r="D5437">
            <v>7850</v>
          </cell>
        </row>
        <row r="5438">
          <cell r="D5438">
            <v>9540</v>
          </cell>
        </row>
        <row r="5439">
          <cell r="D5439">
            <v>5660</v>
          </cell>
        </row>
        <row r="5440">
          <cell r="D5440">
            <v>2075</v>
          </cell>
        </row>
        <row r="5441">
          <cell r="D5441">
            <v>6830</v>
          </cell>
        </row>
        <row r="5442">
          <cell r="D5442">
            <v>7365</v>
          </cell>
        </row>
        <row r="5443">
          <cell r="D5443">
            <v>9000</v>
          </cell>
        </row>
        <row r="5444">
          <cell r="D5444">
            <v>2100</v>
          </cell>
        </row>
        <row r="5445">
          <cell r="D5445">
            <v>5195</v>
          </cell>
        </row>
        <row r="5446">
          <cell r="D5446">
            <v>5340</v>
          </cell>
        </row>
        <row r="5447">
          <cell r="D5447">
            <v>3545</v>
          </cell>
        </row>
        <row r="5448">
          <cell r="D5448">
            <v>4610</v>
          </cell>
        </row>
        <row r="5449">
          <cell r="D5449">
            <v>9735</v>
          </cell>
        </row>
        <row r="5450">
          <cell r="D5450">
            <v>3060</v>
          </cell>
        </row>
        <row r="5451">
          <cell r="D5451">
            <v>6440</v>
          </cell>
        </row>
        <row r="5452">
          <cell r="D5452">
            <v>785</v>
          </cell>
        </row>
        <row r="5453">
          <cell r="D5453">
            <v>6840</v>
          </cell>
        </row>
        <row r="5454">
          <cell r="D5454">
            <v>8650</v>
          </cell>
        </row>
        <row r="5455">
          <cell r="D5455">
            <v>1485</v>
          </cell>
        </row>
        <row r="5456">
          <cell r="D5456">
            <v>9200</v>
          </cell>
        </row>
        <row r="5457">
          <cell r="D5457">
            <v>2435</v>
          </cell>
        </row>
        <row r="5458">
          <cell r="D5458">
            <v>6060</v>
          </cell>
        </row>
        <row r="5459">
          <cell r="D5459">
            <v>5755</v>
          </cell>
        </row>
        <row r="5460">
          <cell r="D5460">
            <v>6295</v>
          </cell>
        </row>
        <row r="5461">
          <cell r="D5461">
            <v>1865</v>
          </cell>
        </row>
        <row r="5462">
          <cell r="D5462">
            <v>4180</v>
          </cell>
        </row>
        <row r="5463">
          <cell r="D5463">
            <v>4900</v>
          </cell>
        </row>
        <row r="5464">
          <cell r="D5464">
            <v>3605</v>
          </cell>
        </row>
        <row r="5465">
          <cell r="D5465">
            <v>3240</v>
          </cell>
        </row>
        <row r="5466">
          <cell r="D5466">
            <v>7385</v>
          </cell>
        </row>
        <row r="5467">
          <cell r="D5467">
            <v>5110</v>
          </cell>
        </row>
        <row r="5468">
          <cell r="D5468">
            <v>5570</v>
          </cell>
        </row>
        <row r="5469">
          <cell r="D5469">
            <v>1510</v>
          </cell>
        </row>
        <row r="5470">
          <cell r="D5470">
            <v>4525</v>
          </cell>
        </row>
        <row r="5471">
          <cell r="D5471">
            <v>13185</v>
          </cell>
        </row>
        <row r="5472">
          <cell r="D5472">
            <v>10580</v>
          </cell>
        </row>
        <row r="5473">
          <cell r="D5473">
            <v>2280</v>
          </cell>
        </row>
        <row r="5474">
          <cell r="D5474">
            <v>4135</v>
          </cell>
        </row>
        <row r="5475">
          <cell r="D5475">
            <v>3035</v>
          </cell>
        </row>
        <row r="5476">
          <cell r="D5476">
            <v>11915</v>
          </cell>
        </row>
        <row r="5477">
          <cell r="D5477">
            <v>9020</v>
          </cell>
        </row>
        <row r="5478">
          <cell r="D5478">
            <v>4225</v>
          </cell>
        </row>
        <row r="5479">
          <cell r="D5479">
            <v>9785</v>
          </cell>
        </row>
        <row r="5480">
          <cell r="D5480">
            <v>1660</v>
          </cell>
        </row>
        <row r="5481">
          <cell r="D5481">
            <v>8930</v>
          </cell>
        </row>
        <row r="5482">
          <cell r="D5482">
            <v>1595</v>
          </cell>
        </row>
        <row r="5483">
          <cell r="D5483">
            <v>4140</v>
          </cell>
        </row>
        <row r="5484">
          <cell r="D5484">
            <v>3070</v>
          </cell>
        </row>
        <row r="5485">
          <cell r="D5485">
            <v>2810</v>
          </cell>
        </row>
        <row r="5486">
          <cell r="D5486">
            <v>5480</v>
          </cell>
        </row>
        <row r="5487">
          <cell r="D5487">
            <v>3580</v>
          </cell>
        </row>
        <row r="5488">
          <cell r="D5488">
            <v>4785</v>
          </cell>
        </row>
        <row r="5489">
          <cell r="D5489">
            <v>4120</v>
          </cell>
        </row>
        <row r="5490">
          <cell r="D5490">
            <v>3630</v>
          </cell>
        </row>
        <row r="5491">
          <cell r="D5491">
            <v>4075</v>
          </cell>
        </row>
        <row r="5492">
          <cell r="D5492">
            <v>7950</v>
          </cell>
        </row>
        <row r="5493">
          <cell r="D5493">
            <v>3610</v>
          </cell>
        </row>
        <row r="5494">
          <cell r="D5494">
            <v>705</v>
          </cell>
        </row>
        <row r="5495">
          <cell r="D5495">
            <v>6960</v>
          </cell>
        </row>
        <row r="5496">
          <cell r="D5496">
            <v>9575</v>
          </cell>
        </row>
        <row r="5497">
          <cell r="D5497">
            <v>6620</v>
          </cell>
        </row>
        <row r="5498">
          <cell r="D5498">
            <v>8025</v>
          </cell>
        </row>
        <row r="5499">
          <cell r="D5499">
            <v>12210</v>
          </cell>
        </row>
        <row r="5500">
          <cell r="D5500">
            <v>2795</v>
          </cell>
        </row>
        <row r="5501">
          <cell r="D5501">
            <v>2285</v>
          </cell>
        </row>
        <row r="5502">
          <cell r="D5502">
            <v>2090</v>
          </cell>
        </row>
        <row r="5503">
          <cell r="D5503">
            <v>7080</v>
          </cell>
        </row>
        <row r="5504">
          <cell r="D5504">
            <v>11510</v>
          </cell>
        </row>
        <row r="5505">
          <cell r="D5505">
            <v>9800</v>
          </cell>
        </row>
        <row r="5506">
          <cell r="D5506">
            <v>11470</v>
          </cell>
        </row>
        <row r="5507">
          <cell r="D5507">
            <v>2955</v>
          </cell>
        </row>
        <row r="5508">
          <cell r="D5508">
            <v>4505</v>
          </cell>
        </row>
        <row r="5509">
          <cell r="D5509">
            <v>4060</v>
          </cell>
        </row>
        <row r="5510">
          <cell r="D5510">
            <v>6105</v>
          </cell>
        </row>
        <row r="5511">
          <cell r="D5511">
            <v>7745</v>
          </cell>
        </row>
        <row r="5512">
          <cell r="D5512">
            <v>1810</v>
          </cell>
        </row>
        <row r="5513">
          <cell r="D5513">
            <v>11255</v>
          </cell>
        </row>
        <row r="5514">
          <cell r="D5514">
            <v>9040</v>
          </cell>
        </row>
        <row r="5515">
          <cell r="D5515">
            <v>7910</v>
          </cell>
        </row>
        <row r="5516">
          <cell r="D5516">
            <v>4355</v>
          </cell>
        </row>
        <row r="5517">
          <cell r="D5517">
            <v>4025</v>
          </cell>
        </row>
        <row r="5518">
          <cell r="D5518">
            <v>8735</v>
          </cell>
        </row>
        <row r="5519">
          <cell r="D5519">
            <v>12170</v>
          </cell>
        </row>
        <row r="5520">
          <cell r="D5520">
            <v>10055</v>
          </cell>
        </row>
        <row r="5521">
          <cell r="D5521">
            <v>6100</v>
          </cell>
        </row>
        <row r="5522">
          <cell r="D5522">
            <v>11455</v>
          </cell>
        </row>
        <row r="5523">
          <cell r="D5523">
            <v>6345</v>
          </cell>
        </row>
        <row r="5524">
          <cell r="D5524">
            <v>1275</v>
          </cell>
        </row>
        <row r="5525">
          <cell r="D5525">
            <v>10485</v>
          </cell>
        </row>
        <row r="5526">
          <cell r="D5526">
            <v>9400</v>
          </cell>
        </row>
        <row r="5527">
          <cell r="D5527">
            <v>5415</v>
          </cell>
        </row>
        <row r="5528">
          <cell r="D5528">
            <v>5675</v>
          </cell>
        </row>
        <row r="5529">
          <cell r="D5529">
            <v>10620</v>
          </cell>
        </row>
        <row r="5530">
          <cell r="D5530">
            <v>2530</v>
          </cell>
        </row>
        <row r="5531">
          <cell r="D5531">
            <v>2095</v>
          </cell>
        </row>
        <row r="5532">
          <cell r="D5532">
            <v>11640</v>
          </cell>
        </row>
        <row r="5533">
          <cell r="D5533">
            <v>8155</v>
          </cell>
        </row>
        <row r="5534">
          <cell r="D5534">
            <v>305</v>
          </cell>
        </row>
        <row r="5535">
          <cell r="D5535">
            <v>3670</v>
          </cell>
        </row>
        <row r="5536">
          <cell r="D5536">
            <v>5475</v>
          </cell>
        </row>
        <row r="5537">
          <cell r="D5537">
            <v>2355</v>
          </cell>
        </row>
        <row r="5538">
          <cell r="D5538">
            <v>5475</v>
          </cell>
        </row>
        <row r="5539">
          <cell r="D5539">
            <v>9750</v>
          </cell>
        </row>
        <row r="5540">
          <cell r="D5540">
            <v>7375</v>
          </cell>
        </row>
        <row r="5541">
          <cell r="D5541">
            <v>7905</v>
          </cell>
        </row>
        <row r="5542">
          <cell r="D5542">
            <v>5640</v>
          </cell>
        </row>
        <row r="5543">
          <cell r="D5543">
            <v>6050</v>
          </cell>
        </row>
        <row r="5544">
          <cell r="D5544">
            <v>4990</v>
          </cell>
        </row>
        <row r="5545">
          <cell r="D5545">
            <v>1905</v>
          </cell>
        </row>
        <row r="5546">
          <cell r="D5546">
            <v>2060</v>
          </cell>
        </row>
        <row r="5547">
          <cell r="D5547">
            <v>8235</v>
          </cell>
        </row>
        <row r="5548">
          <cell r="D5548">
            <v>13770</v>
          </cell>
        </row>
        <row r="5549">
          <cell r="D5549">
            <v>7490</v>
          </cell>
        </row>
        <row r="5550">
          <cell r="D5550">
            <v>7560</v>
          </cell>
        </row>
        <row r="5551">
          <cell r="D5551">
            <v>9930</v>
          </cell>
        </row>
        <row r="5552">
          <cell r="D5552">
            <v>150</v>
          </cell>
        </row>
        <row r="5553">
          <cell r="D5553">
            <v>12320</v>
          </cell>
        </row>
        <row r="5554">
          <cell r="D5554">
            <v>4475</v>
          </cell>
        </row>
        <row r="5555">
          <cell r="D5555">
            <v>6920</v>
          </cell>
        </row>
        <row r="5556">
          <cell r="D5556">
            <v>12535</v>
          </cell>
        </row>
        <row r="5557">
          <cell r="D5557">
            <v>1015</v>
          </cell>
        </row>
        <row r="5558">
          <cell r="D5558">
            <v>6325</v>
          </cell>
        </row>
        <row r="5559">
          <cell r="D5559">
            <v>5895</v>
          </cell>
        </row>
        <row r="5560">
          <cell r="D5560">
            <v>3935</v>
          </cell>
        </row>
        <row r="5561">
          <cell r="D5561">
            <v>4540</v>
          </cell>
        </row>
        <row r="5562">
          <cell r="D5562">
            <v>3080</v>
          </cell>
        </row>
        <row r="5563">
          <cell r="D5563">
            <v>3850</v>
          </cell>
        </row>
        <row r="5564">
          <cell r="D5564">
            <v>7315</v>
          </cell>
        </row>
        <row r="5565">
          <cell r="D5565">
            <v>1555</v>
          </cell>
        </row>
        <row r="5566">
          <cell r="D5566">
            <v>6560</v>
          </cell>
        </row>
        <row r="5567">
          <cell r="D5567">
            <v>5575</v>
          </cell>
        </row>
        <row r="5568">
          <cell r="D5568">
            <v>5010</v>
          </cell>
        </row>
        <row r="5569">
          <cell r="D5569">
            <v>3905</v>
          </cell>
        </row>
        <row r="5570">
          <cell r="D5570">
            <v>1985</v>
          </cell>
        </row>
        <row r="5571">
          <cell r="D5571">
            <v>10150</v>
          </cell>
        </row>
        <row r="5572">
          <cell r="D5572">
            <v>3300</v>
          </cell>
        </row>
        <row r="5573">
          <cell r="D5573">
            <v>10365</v>
          </cell>
        </row>
        <row r="5574">
          <cell r="D5574">
            <v>2730</v>
          </cell>
        </row>
        <row r="5575">
          <cell r="D5575">
            <v>10385</v>
          </cell>
        </row>
        <row r="5576">
          <cell r="D5576">
            <v>9810</v>
          </cell>
        </row>
        <row r="5577">
          <cell r="D5577">
            <v>5175</v>
          </cell>
        </row>
        <row r="5578">
          <cell r="D5578">
            <v>995</v>
          </cell>
        </row>
        <row r="5579">
          <cell r="D5579">
            <v>11015</v>
          </cell>
        </row>
        <row r="5580">
          <cell r="D5580">
            <v>3200</v>
          </cell>
        </row>
        <row r="5581">
          <cell r="D5581">
            <v>1360</v>
          </cell>
        </row>
        <row r="5582">
          <cell r="D5582">
            <v>3730</v>
          </cell>
        </row>
        <row r="5583">
          <cell r="D5583">
            <v>6040</v>
          </cell>
        </row>
        <row r="5584">
          <cell r="D5584">
            <v>14835</v>
          </cell>
        </row>
        <row r="5585">
          <cell r="D5585">
            <v>9205</v>
          </cell>
        </row>
        <row r="5586">
          <cell r="D5586">
            <v>3705</v>
          </cell>
        </row>
        <row r="5587">
          <cell r="D5587">
            <v>5875</v>
          </cell>
        </row>
        <row r="5588">
          <cell r="D5588">
            <v>6750</v>
          </cell>
        </row>
        <row r="5589">
          <cell r="D5589">
            <v>670</v>
          </cell>
        </row>
        <row r="5590">
          <cell r="D5590">
            <v>5085</v>
          </cell>
        </row>
        <row r="5591">
          <cell r="D5591">
            <v>11825</v>
          </cell>
        </row>
        <row r="5592">
          <cell r="D5592">
            <v>2450</v>
          </cell>
        </row>
        <row r="5593">
          <cell r="D5593">
            <v>9835</v>
          </cell>
        </row>
        <row r="5594">
          <cell r="D5594">
            <v>6960</v>
          </cell>
        </row>
        <row r="5595">
          <cell r="D5595">
            <v>5500</v>
          </cell>
        </row>
        <row r="5596">
          <cell r="D5596">
            <v>2925</v>
          </cell>
        </row>
        <row r="5597">
          <cell r="D5597">
            <v>13795</v>
          </cell>
        </row>
        <row r="5598">
          <cell r="D5598">
            <v>8945</v>
          </cell>
        </row>
        <row r="5599">
          <cell r="D5599">
            <v>4235</v>
          </cell>
        </row>
        <row r="5600">
          <cell r="D5600">
            <v>485</v>
          </cell>
        </row>
        <row r="5601">
          <cell r="D5601">
            <v>12200</v>
          </cell>
        </row>
        <row r="5602">
          <cell r="D5602">
            <v>7240</v>
          </cell>
        </row>
        <row r="5603">
          <cell r="D5603">
            <v>3700</v>
          </cell>
        </row>
        <row r="5604">
          <cell r="D5604">
            <v>5835</v>
          </cell>
        </row>
        <row r="5605">
          <cell r="D5605">
            <v>7735</v>
          </cell>
        </row>
        <row r="5606">
          <cell r="D5606">
            <v>4870</v>
          </cell>
        </row>
        <row r="5607">
          <cell r="D5607">
            <v>4480</v>
          </cell>
        </row>
        <row r="5608">
          <cell r="D5608">
            <v>3665</v>
          </cell>
        </row>
        <row r="5609">
          <cell r="D5609">
            <v>9825</v>
          </cell>
        </row>
        <row r="5610">
          <cell r="D5610">
            <v>12745</v>
          </cell>
        </row>
        <row r="5611">
          <cell r="D5611">
            <v>3100</v>
          </cell>
        </row>
        <row r="5612">
          <cell r="D5612">
            <v>4815</v>
          </cell>
        </row>
        <row r="5613">
          <cell r="D5613">
            <v>3220</v>
          </cell>
        </row>
        <row r="5614">
          <cell r="D5614">
            <v>9295</v>
          </cell>
        </row>
        <row r="5615">
          <cell r="D5615">
            <v>5425</v>
          </cell>
        </row>
        <row r="5616">
          <cell r="D5616">
            <v>2585</v>
          </cell>
        </row>
        <row r="5617">
          <cell r="D5617">
            <v>6795</v>
          </cell>
        </row>
        <row r="5618">
          <cell r="D5618">
            <v>520</v>
          </cell>
        </row>
        <row r="5619">
          <cell r="D5619">
            <v>2355</v>
          </cell>
        </row>
        <row r="5620">
          <cell r="D5620">
            <v>4055</v>
          </cell>
        </row>
        <row r="5621">
          <cell r="D5621">
            <v>645</v>
          </cell>
        </row>
        <row r="5622">
          <cell r="D5622">
            <v>14730</v>
          </cell>
        </row>
        <row r="5623">
          <cell r="D5623">
            <v>2635</v>
          </cell>
        </row>
        <row r="5624">
          <cell r="D5624">
            <v>1830</v>
          </cell>
        </row>
        <row r="5625">
          <cell r="D5625">
            <v>5655</v>
          </cell>
        </row>
        <row r="5626">
          <cell r="D5626">
            <v>1395</v>
          </cell>
        </row>
        <row r="5627">
          <cell r="D5627">
            <v>10850</v>
          </cell>
        </row>
        <row r="5628">
          <cell r="D5628">
            <v>4415</v>
          </cell>
        </row>
        <row r="5629">
          <cell r="D5629">
            <v>3775</v>
          </cell>
        </row>
        <row r="5630">
          <cell r="D5630">
            <v>6510</v>
          </cell>
        </row>
        <row r="5631">
          <cell r="D5631">
            <v>2270</v>
          </cell>
        </row>
        <row r="5632">
          <cell r="D5632">
            <v>220</v>
          </cell>
        </row>
        <row r="5633">
          <cell r="D5633">
            <v>13135</v>
          </cell>
        </row>
        <row r="5634">
          <cell r="D5634">
            <v>3800</v>
          </cell>
        </row>
        <row r="5635">
          <cell r="D5635">
            <v>1665</v>
          </cell>
        </row>
        <row r="5636">
          <cell r="D5636">
            <v>1920</v>
          </cell>
        </row>
        <row r="5637">
          <cell r="D5637">
            <v>3850</v>
          </cell>
        </row>
        <row r="5638">
          <cell r="D5638">
            <v>11545</v>
          </cell>
        </row>
        <row r="5639">
          <cell r="D5639">
            <v>5030</v>
          </cell>
        </row>
        <row r="5640">
          <cell r="D5640">
            <v>4520</v>
          </cell>
        </row>
        <row r="5641">
          <cell r="D5641">
            <v>5000</v>
          </cell>
        </row>
        <row r="5642">
          <cell r="D5642">
            <v>4775</v>
          </cell>
        </row>
        <row r="5643">
          <cell r="D5643">
            <v>6050</v>
          </cell>
        </row>
        <row r="5644">
          <cell r="D5644">
            <v>550</v>
          </cell>
        </row>
        <row r="5645">
          <cell r="D5645">
            <v>2120</v>
          </cell>
        </row>
        <row r="5646">
          <cell r="D5646">
            <v>10640</v>
          </cell>
        </row>
        <row r="5647">
          <cell r="D5647">
            <v>2395</v>
          </cell>
        </row>
        <row r="5648">
          <cell r="D5648">
            <v>8430</v>
          </cell>
        </row>
        <row r="5649">
          <cell r="D5649">
            <v>7775</v>
          </cell>
        </row>
        <row r="5650">
          <cell r="D5650">
            <v>3270</v>
          </cell>
        </row>
        <row r="5651">
          <cell r="D5651">
            <v>1330</v>
          </cell>
        </row>
        <row r="5652">
          <cell r="D5652">
            <v>4115</v>
          </cell>
        </row>
        <row r="5653">
          <cell r="D5653">
            <v>7485</v>
          </cell>
        </row>
        <row r="5654">
          <cell r="D5654">
            <v>2485</v>
          </cell>
        </row>
        <row r="5655">
          <cell r="D5655">
            <v>9755</v>
          </cell>
        </row>
        <row r="5656">
          <cell r="D5656">
            <v>13075</v>
          </cell>
        </row>
        <row r="5657">
          <cell r="D5657">
            <v>4520</v>
          </cell>
        </row>
        <row r="5658">
          <cell r="D5658">
            <v>2885</v>
          </cell>
        </row>
        <row r="5659">
          <cell r="D5659">
            <v>2120</v>
          </cell>
        </row>
        <row r="5660">
          <cell r="D5660">
            <v>1655</v>
          </cell>
        </row>
        <row r="5661">
          <cell r="D5661">
            <v>1750</v>
          </cell>
        </row>
        <row r="5662">
          <cell r="D5662">
            <v>4795</v>
          </cell>
        </row>
        <row r="5663">
          <cell r="D5663">
            <v>6305</v>
          </cell>
        </row>
        <row r="5664">
          <cell r="D5664">
            <v>2355</v>
          </cell>
        </row>
        <row r="5665">
          <cell r="D5665">
            <v>860</v>
          </cell>
        </row>
        <row r="5666">
          <cell r="D5666">
            <v>4145</v>
          </cell>
        </row>
        <row r="5667">
          <cell r="D5667">
            <v>5405</v>
          </cell>
        </row>
        <row r="5668">
          <cell r="D5668">
            <v>7435</v>
          </cell>
        </row>
        <row r="5669">
          <cell r="D5669">
            <v>3585</v>
          </cell>
        </row>
        <row r="5670">
          <cell r="D5670">
            <v>420</v>
          </cell>
        </row>
        <row r="5671">
          <cell r="D5671">
            <v>6930</v>
          </cell>
        </row>
        <row r="5672">
          <cell r="D5672">
            <v>895</v>
          </cell>
        </row>
        <row r="5673">
          <cell r="D5673">
            <v>810</v>
          </cell>
        </row>
        <row r="5674">
          <cell r="D5674">
            <v>6375</v>
          </cell>
        </row>
        <row r="5675">
          <cell r="D5675">
            <v>8665</v>
          </cell>
        </row>
        <row r="5676">
          <cell r="D5676">
            <v>4980</v>
          </cell>
        </row>
        <row r="5677">
          <cell r="D5677">
            <v>160</v>
          </cell>
        </row>
        <row r="5678">
          <cell r="D5678">
            <v>3710</v>
          </cell>
        </row>
        <row r="5679">
          <cell r="D5679">
            <v>4955</v>
          </cell>
        </row>
        <row r="5680">
          <cell r="D5680">
            <v>915</v>
          </cell>
        </row>
        <row r="5681">
          <cell r="D5681">
            <v>1265</v>
          </cell>
        </row>
        <row r="5682">
          <cell r="D5682">
            <v>6645</v>
          </cell>
        </row>
        <row r="5683">
          <cell r="D5683">
            <v>7245</v>
          </cell>
        </row>
        <row r="5684">
          <cell r="D5684">
            <v>1845</v>
          </cell>
        </row>
        <row r="5685">
          <cell r="D5685">
            <v>10425</v>
          </cell>
        </row>
        <row r="5686">
          <cell r="D5686">
            <v>1700</v>
          </cell>
        </row>
        <row r="5687">
          <cell r="D5687">
            <v>6530</v>
          </cell>
        </row>
        <row r="5688">
          <cell r="D5688">
            <v>7090</v>
          </cell>
        </row>
        <row r="5689">
          <cell r="D5689">
            <v>1800</v>
          </cell>
        </row>
        <row r="5690">
          <cell r="D5690">
            <v>2095</v>
          </cell>
        </row>
        <row r="5691">
          <cell r="D5691">
            <v>1950</v>
          </cell>
        </row>
        <row r="5692">
          <cell r="D5692">
            <v>1700</v>
          </cell>
        </row>
        <row r="5693">
          <cell r="D5693">
            <v>5120</v>
          </cell>
        </row>
        <row r="5694">
          <cell r="D5694">
            <v>3685</v>
          </cell>
        </row>
        <row r="5695">
          <cell r="D5695">
            <v>2150</v>
          </cell>
        </row>
        <row r="5696">
          <cell r="D5696">
            <v>1410</v>
          </cell>
        </row>
        <row r="5697">
          <cell r="D5697">
            <v>800</v>
          </cell>
        </row>
        <row r="5698">
          <cell r="D5698">
            <v>8865</v>
          </cell>
        </row>
        <row r="5699">
          <cell r="D5699">
            <v>8200</v>
          </cell>
        </row>
        <row r="5700">
          <cell r="D5700">
            <v>8060</v>
          </cell>
        </row>
        <row r="5701">
          <cell r="D5701">
            <v>3490</v>
          </cell>
        </row>
        <row r="5702">
          <cell r="D5702">
            <v>7990</v>
          </cell>
        </row>
        <row r="5703">
          <cell r="D5703">
            <v>2230</v>
          </cell>
        </row>
        <row r="5704">
          <cell r="D5704">
            <v>780</v>
          </cell>
        </row>
        <row r="5705">
          <cell r="D5705">
            <v>5140</v>
          </cell>
        </row>
        <row r="5706">
          <cell r="D5706">
            <v>1300</v>
          </cell>
        </row>
        <row r="5707">
          <cell r="D5707">
            <v>2345</v>
          </cell>
        </row>
        <row r="5708">
          <cell r="D5708">
            <v>4920</v>
          </cell>
        </row>
        <row r="5709">
          <cell r="D5709">
            <v>8050</v>
          </cell>
        </row>
        <row r="5710">
          <cell r="D5710">
            <v>6780</v>
          </cell>
        </row>
        <row r="5711">
          <cell r="D5711">
            <v>10055</v>
          </cell>
        </row>
        <row r="5712">
          <cell r="D5712">
            <v>13280</v>
          </cell>
        </row>
        <row r="5713">
          <cell r="D5713">
            <v>10810</v>
          </cell>
        </row>
        <row r="5714">
          <cell r="D5714">
            <v>8520</v>
          </cell>
        </row>
        <row r="5715">
          <cell r="D5715">
            <v>5390</v>
          </cell>
        </row>
        <row r="5716">
          <cell r="D5716">
            <v>4210</v>
          </cell>
        </row>
        <row r="5717">
          <cell r="D5717">
            <v>4825</v>
          </cell>
        </row>
        <row r="5718">
          <cell r="D5718">
            <v>2025</v>
          </cell>
        </row>
        <row r="5719">
          <cell r="D5719">
            <v>3450</v>
          </cell>
        </row>
        <row r="5720">
          <cell r="D5720">
            <v>9505</v>
          </cell>
        </row>
        <row r="5721">
          <cell r="D5721">
            <v>3765</v>
          </cell>
        </row>
        <row r="5722">
          <cell r="D5722">
            <v>6605</v>
          </cell>
        </row>
        <row r="5723">
          <cell r="D5723">
            <v>9825</v>
          </cell>
        </row>
        <row r="5724">
          <cell r="D5724">
            <v>8500</v>
          </cell>
        </row>
        <row r="5725">
          <cell r="D5725">
            <v>485</v>
          </cell>
        </row>
        <row r="5726">
          <cell r="D5726">
            <v>9030</v>
          </cell>
        </row>
        <row r="5727">
          <cell r="D5727">
            <v>3095</v>
          </cell>
        </row>
        <row r="5728">
          <cell r="D5728">
            <v>7650</v>
          </cell>
        </row>
        <row r="5729">
          <cell r="D5729">
            <v>795</v>
          </cell>
        </row>
        <row r="5730">
          <cell r="D5730">
            <v>10320</v>
          </cell>
        </row>
        <row r="5731">
          <cell r="D5731">
            <v>6330</v>
          </cell>
        </row>
        <row r="5732">
          <cell r="D5732">
            <v>2405</v>
          </cell>
        </row>
        <row r="5733">
          <cell r="D5733">
            <v>1020</v>
          </cell>
        </row>
        <row r="5734">
          <cell r="D5734">
            <v>12900</v>
          </cell>
        </row>
        <row r="5735">
          <cell r="D5735">
            <v>6290</v>
          </cell>
        </row>
        <row r="5736">
          <cell r="D5736">
            <v>2195</v>
          </cell>
        </row>
        <row r="5737">
          <cell r="D5737">
            <v>4290</v>
          </cell>
        </row>
        <row r="5738">
          <cell r="D5738">
            <v>6030</v>
          </cell>
        </row>
        <row r="5739">
          <cell r="D5739">
            <v>4915</v>
          </cell>
        </row>
        <row r="5740">
          <cell r="D5740">
            <v>9315</v>
          </cell>
        </row>
        <row r="5741">
          <cell r="D5741">
            <v>7365</v>
          </cell>
        </row>
        <row r="5742">
          <cell r="D5742">
            <v>2490</v>
          </cell>
        </row>
        <row r="5743">
          <cell r="D5743">
            <v>1320</v>
          </cell>
        </row>
        <row r="5744">
          <cell r="D5744">
            <v>410</v>
          </cell>
        </row>
        <row r="5745">
          <cell r="D5745">
            <v>5565</v>
          </cell>
        </row>
        <row r="5746">
          <cell r="D5746">
            <v>4770</v>
          </cell>
        </row>
        <row r="5747">
          <cell r="D5747">
            <v>2210</v>
          </cell>
        </row>
        <row r="5748">
          <cell r="D5748">
            <v>3415</v>
          </cell>
        </row>
        <row r="5749">
          <cell r="D5749">
            <v>2195</v>
          </cell>
        </row>
        <row r="5750">
          <cell r="D5750">
            <v>1730</v>
          </cell>
        </row>
        <row r="5751">
          <cell r="D5751">
            <v>7960</v>
          </cell>
        </row>
        <row r="5752">
          <cell r="D5752">
            <v>1710</v>
          </cell>
        </row>
        <row r="5753">
          <cell r="D5753">
            <v>2210</v>
          </cell>
        </row>
        <row r="5754">
          <cell r="D5754">
            <v>4405</v>
          </cell>
        </row>
        <row r="5755">
          <cell r="D5755">
            <v>9555</v>
          </cell>
        </row>
        <row r="5756">
          <cell r="D5756">
            <v>2850</v>
          </cell>
        </row>
        <row r="5757">
          <cell r="D5757">
            <v>3950</v>
          </cell>
        </row>
        <row r="5758">
          <cell r="D5758">
            <v>4225</v>
          </cell>
        </row>
        <row r="5759">
          <cell r="D5759">
            <v>4265</v>
          </cell>
        </row>
        <row r="5760">
          <cell r="D5760">
            <v>5650</v>
          </cell>
        </row>
        <row r="5761">
          <cell r="D5761">
            <v>6505</v>
          </cell>
        </row>
        <row r="5762">
          <cell r="D5762">
            <v>4370</v>
          </cell>
        </row>
        <row r="5763">
          <cell r="D5763">
            <v>3905</v>
          </cell>
        </row>
        <row r="5764">
          <cell r="D5764">
            <v>2045</v>
          </cell>
        </row>
        <row r="5765">
          <cell r="D5765">
            <v>4460</v>
          </cell>
        </row>
        <row r="5766">
          <cell r="D5766">
            <v>2200</v>
          </cell>
        </row>
        <row r="5767">
          <cell r="D5767">
            <v>2295</v>
          </cell>
        </row>
        <row r="5768">
          <cell r="D5768">
            <v>4970</v>
          </cell>
        </row>
        <row r="5769">
          <cell r="D5769">
            <v>8855</v>
          </cell>
        </row>
        <row r="5770">
          <cell r="D5770">
            <v>5185</v>
          </cell>
        </row>
        <row r="5771">
          <cell r="D5771">
            <v>8635</v>
          </cell>
        </row>
        <row r="5772">
          <cell r="D5772">
            <v>2415</v>
          </cell>
        </row>
        <row r="5773">
          <cell r="D5773">
            <v>2435</v>
          </cell>
        </row>
        <row r="5774">
          <cell r="D5774">
            <v>1285</v>
          </cell>
        </row>
        <row r="5775">
          <cell r="D5775">
            <v>1705</v>
          </cell>
        </row>
        <row r="5776">
          <cell r="D5776">
            <v>3255</v>
          </cell>
        </row>
        <row r="5777">
          <cell r="D5777">
            <v>1735</v>
          </cell>
        </row>
        <row r="5778">
          <cell r="D5778">
            <v>2205</v>
          </cell>
        </row>
        <row r="5779">
          <cell r="D5779">
            <v>13670</v>
          </cell>
        </row>
        <row r="5780">
          <cell r="D5780">
            <v>3015</v>
          </cell>
        </row>
        <row r="5781">
          <cell r="D5781">
            <v>2675</v>
          </cell>
        </row>
        <row r="5782">
          <cell r="D5782">
            <v>2835</v>
          </cell>
        </row>
        <row r="5783">
          <cell r="D5783">
            <v>9925</v>
          </cell>
        </row>
        <row r="5784">
          <cell r="D5784">
            <v>1175</v>
          </cell>
        </row>
        <row r="5785">
          <cell r="D5785">
            <v>2465</v>
          </cell>
        </row>
        <row r="5786">
          <cell r="D5786">
            <v>9685</v>
          </cell>
        </row>
        <row r="5787">
          <cell r="D5787">
            <v>4270</v>
          </cell>
        </row>
        <row r="5788">
          <cell r="D5788">
            <v>5495</v>
          </cell>
        </row>
        <row r="5789">
          <cell r="D5789">
            <v>10060</v>
          </cell>
        </row>
        <row r="5790">
          <cell r="D5790">
            <v>5465</v>
          </cell>
        </row>
        <row r="5791">
          <cell r="D5791">
            <v>3120</v>
          </cell>
        </row>
        <row r="5792">
          <cell r="D5792">
            <v>225</v>
          </cell>
        </row>
        <row r="5793">
          <cell r="D5793">
            <v>6215</v>
          </cell>
        </row>
        <row r="5794">
          <cell r="D5794">
            <v>2095</v>
          </cell>
        </row>
        <row r="5795">
          <cell r="D5795">
            <v>5685</v>
          </cell>
        </row>
        <row r="5796">
          <cell r="D5796">
            <v>1230</v>
          </cell>
        </row>
        <row r="5797">
          <cell r="D5797">
            <v>3710</v>
          </cell>
        </row>
        <row r="5798">
          <cell r="D5798">
            <v>2135</v>
          </cell>
        </row>
        <row r="5799">
          <cell r="D5799">
            <v>5610</v>
          </cell>
        </row>
        <row r="5800">
          <cell r="D5800">
            <v>2780</v>
          </cell>
        </row>
        <row r="5801">
          <cell r="D5801">
            <v>4650</v>
          </cell>
        </row>
        <row r="5802">
          <cell r="D5802">
            <v>6175</v>
          </cell>
        </row>
        <row r="5803">
          <cell r="D5803">
            <v>3265</v>
          </cell>
        </row>
        <row r="5804">
          <cell r="D5804">
            <v>500</v>
          </cell>
        </row>
        <row r="5805">
          <cell r="D5805">
            <v>6045</v>
          </cell>
        </row>
        <row r="5806">
          <cell r="D5806">
            <v>5710</v>
          </cell>
        </row>
        <row r="5807">
          <cell r="D5807">
            <v>9595</v>
          </cell>
        </row>
        <row r="5808">
          <cell r="D5808">
            <v>4105</v>
          </cell>
        </row>
        <row r="5809">
          <cell r="D5809">
            <v>8230</v>
          </cell>
        </row>
        <row r="5810">
          <cell r="D5810">
            <v>2555</v>
          </cell>
        </row>
        <row r="5811">
          <cell r="D5811">
            <v>3035</v>
          </cell>
        </row>
        <row r="5812">
          <cell r="D5812">
            <v>45</v>
          </cell>
        </row>
        <row r="5813">
          <cell r="D5813">
            <v>4780</v>
          </cell>
        </row>
        <row r="5814">
          <cell r="D5814">
            <v>355</v>
          </cell>
        </row>
        <row r="5815">
          <cell r="D5815">
            <v>815</v>
          </cell>
        </row>
        <row r="5816">
          <cell r="D5816">
            <v>420</v>
          </cell>
        </row>
        <row r="5817">
          <cell r="D5817">
            <v>6580</v>
          </cell>
        </row>
        <row r="5818">
          <cell r="D5818">
            <v>1720</v>
          </cell>
        </row>
        <row r="5819">
          <cell r="D5819">
            <v>3770</v>
          </cell>
        </row>
        <row r="5820">
          <cell r="D5820">
            <v>4390</v>
          </cell>
        </row>
        <row r="5821">
          <cell r="D5821">
            <v>2550</v>
          </cell>
        </row>
        <row r="5822">
          <cell r="D5822">
            <v>1785</v>
          </cell>
        </row>
        <row r="5823">
          <cell r="D5823">
            <v>2965</v>
          </cell>
        </row>
        <row r="5824">
          <cell r="D5824">
            <v>115</v>
          </cell>
        </row>
        <row r="5825">
          <cell r="D5825">
            <v>2285</v>
          </cell>
        </row>
        <row r="5826">
          <cell r="D5826">
            <v>4905</v>
          </cell>
        </row>
        <row r="5827">
          <cell r="D5827">
            <v>3250</v>
          </cell>
        </row>
        <row r="5828">
          <cell r="D5828">
            <v>805</v>
          </cell>
        </row>
        <row r="5829">
          <cell r="D5829">
            <v>6650</v>
          </cell>
        </row>
        <row r="5830">
          <cell r="D5830">
            <v>3305</v>
          </cell>
        </row>
        <row r="5831">
          <cell r="D5831">
            <v>4795</v>
          </cell>
        </row>
        <row r="5832">
          <cell r="D5832">
            <v>6550</v>
          </cell>
        </row>
        <row r="5833">
          <cell r="D5833">
            <v>5315</v>
          </cell>
        </row>
        <row r="5834">
          <cell r="D5834">
            <v>4510</v>
          </cell>
        </row>
        <row r="5835">
          <cell r="D5835">
            <v>8960</v>
          </cell>
        </row>
        <row r="5836">
          <cell r="D5836">
            <v>8760</v>
          </cell>
        </row>
        <row r="5837">
          <cell r="D5837">
            <v>11510</v>
          </cell>
        </row>
        <row r="5838">
          <cell r="D5838">
            <v>2935</v>
          </cell>
        </row>
        <row r="5839">
          <cell r="D5839">
            <v>6860</v>
          </cell>
        </row>
        <row r="5840">
          <cell r="D5840">
            <v>6325</v>
          </cell>
        </row>
        <row r="5841">
          <cell r="D5841">
            <v>4675</v>
          </cell>
        </row>
        <row r="5842">
          <cell r="D5842">
            <v>4360</v>
          </cell>
        </row>
        <row r="5843">
          <cell r="D5843">
            <v>160</v>
          </cell>
        </row>
        <row r="5844">
          <cell r="D5844">
            <v>680</v>
          </cell>
        </row>
        <row r="5845">
          <cell r="D5845">
            <v>2400</v>
          </cell>
        </row>
        <row r="5846">
          <cell r="D5846">
            <v>3590</v>
          </cell>
        </row>
        <row r="5847">
          <cell r="D5847">
            <v>15</v>
          </cell>
        </row>
        <row r="5848">
          <cell r="D5848">
            <v>2335</v>
          </cell>
        </row>
        <row r="5849">
          <cell r="D5849">
            <v>10040</v>
          </cell>
        </row>
        <row r="5850">
          <cell r="D5850">
            <v>8340</v>
          </cell>
        </row>
        <row r="5851">
          <cell r="D5851">
            <v>6255</v>
          </cell>
        </row>
        <row r="5852">
          <cell r="D5852">
            <v>2400</v>
          </cell>
        </row>
        <row r="5853">
          <cell r="D5853">
            <v>8510</v>
          </cell>
        </row>
        <row r="5854">
          <cell r="D5854">
            <v>525</v>
          </cell>
        </row>
        <row r="5855">
          <cell r="D5855">
            <v>4190</v>
          </cell>
        </row>
        <row r="5856">
          <cell r="D5856">
            <v>1750</v>
          </cell>
        </row>
        <row r="5857">
          <cell r="D5857">
            <v>1845</v>
          </cell>
        </row>
        <row r="5858">
          <cell r="D5858">
            <v>7495</v>
          </cell>
        </row>
        <row r="5859">
          <cell r="D5859">
            <v>1590</v>
          </cell>
        </row>
        <row r="5860">
          <cell r="D5860">
            <v>2645</v>
          </cell>
        </row>
        <row r="5861">
          <cell r="D5861">
            <v>5035</v>
          </cell>
        </row>
        <row r="5862">
          <cell r="D5862">
            <v>4325</v>
          </cell>
        </row>
        <row r="5863">
          <cell r="D5863">
            <v>170</v>
          </cell>
        </row>
        <row r="5864">
          <cell r="D5864">
            <v>1200</v>
          </cell>
        </row>
        <row r="5865">
          <cell r="D5865">
            <v>1475</v>
          </cell>
        </row>
        <row r="5866">
          <cell r="D5866">
            <v>1550</v>
          </cell>
        </row>
        <row r="5867">
          <cell r="D5867">
            <v>7980</v>
          </cell>
        </row>
        <row r="5868">
          <cell r="D5868">
            <v>4820</v>
          </cell>
        </row>
        <row r="5869">
          <cell r="D5869">
            <v>4350</v>
          </cell>
        </row>
        <row r="5870">
          <cell r="D5870">
            <v>11620</v>
          </cell>
        </row>
        <row r="5871">
          <cell r="D5871">
            <v>5535</v>
          </cell>
        </row>
        <row r="5872">
          <cell r="D5872">
            <v>885</v>
          </cell>
        </row>
        <row r="5873">
          <cell r="D5873">
            <v>7265</v>
          </cell>
        </row>
        <row r="5874">
          <cell r="D5874">
            <v>1240</v>
          </cell>
        </row>
        <row r="5875">
          <cell r="D5875">
            <v>2705</v>
          </cell>
        </row>
        <row r="5876">
          <cell r="D5876">
            <v>5405</v>
          </cell>
        </row>
        <row r="5877">
          <cell r="D5877">
            <v>270</v>
          </cell>
        </row>
        <row r="5878">
          <cell r="D5878">
            <v>2470</v>
          </cell>
        </row>
        <row r="5879">
          <cell r="D5879">
            <v>1300</v>
          </cell>
        </row>
        <row r="5880">
          <cell r="D5880">
            <v>2615</v>
          </cell>
        </row>
        <row r="5881">
          <cell r="D5881">
            <v>8490</v>
          </cell>
        </row>
        <row r="5882">
          <cell r="D5882">
            <v>1440</v>
          </cell>
        </row>
        <row r="5883">
          <cell r="D5883">
            <v>615</v>
          </cell>
        </row>
        <row r="5884">
          <cell r="D5884">
            <v>6280</v>
          </cell>
        </row>
        <row r="5885">
          <cell r="D5885">
            <v>7010</v>
          </cell>
        </row>
        <row r="5886">
          <cell r="D5886">
            <v>205</v>
          </cell>
        </row>
        <row r="5887">
          <cell r="D5887">
            <v>3805</v>
          </cell>
        </row>
        <row r="5888">
          <cell r="D5888">
            <v>5785</v>
          </cell>
        </row>
        <row r="5889">
          <cell r="D5889">
            <v>5865</v>
          </cell>
        </row>
        <row r="5890">
          <cell r="D5890">
            <v>11860</v>
          </cell>
        </row>
        <row r="5891">
          <cell r="D5891">
            <v>9835</v>
          </cell>
        </row>
        <row r="5892">
          <cell r="D5892">
            <v>5970</v>
          </cell>
        </row>
        <row r="5893">
          <cell r="D5893">
            <v>710</v>
          </cell>
        </row>
        <row r="5894">
          <cell r="D5894">
            <v>3840</v>
          </cell>
        </row>
        <row r="5895">
          <cell r="D5895">
            <v>1590</v>
          </cell>
        </row>
        <row r="5896">
          <cell r="D5896">
            <v>5385</v>
          </cell>
        </row>
        <row r="5897">
          <cell r="D5897">
            <v>590</v>
          </cell>
        </row>
        <row r="5898">
          <cell r="D5898">
            <v>340</v>
          </cell>
        </row>
        <row r="5899">
          <cell r="D5899">
            <v>3150</v>
          </cell>
        </row>
        <row r="5900">
          <cell r="D5900">
            <v>840</v>
          </cell>
        </row>
        <row r="5901">
          <cell r="D5901">
            <v>7365</v>
          </cell>
        </row>
        <row r="5902">
          <cell r="D5902">
            <v>8475</v>
          </cell>
        </row>
        <row r="5903">
          <cell r="D5903">
            <v>2730</v>
          </cell>
        </row>
        <row r="5904">
          <cell r="D5904">
            <v>11270</v>
          </cell>
        </row>
        <row r="5905">
          <cell r="D5905">
            <v>4935</v>
          </cell>
        </row>
        <row r="5906">
          <cell r="D5906">
            <v>835</v>
          </cell>
        </row>
        <row r="5907">
          <cell r="D5907">
            <v>3440</v>
          </cell>
        </row>
        <row r="5908">
          <cell r="D5908">
            <v>955</v>
          </cell>
        </row>
        <row r="5909">
          <cell r="D5909">
            <v>11985</v>
          </cell>
        </row>
        <row r="5910">
          <cell r="D5910">
            <v>1655</v>
          </cell>
        </row>
        <row r="5911">
          <cell r="D5911">
            <v>10000</v>
          </cell>
        </row>
        <row r="5912">
          <cell r="D5912">
            <v>1895</v>
          </cell>
        </row>
        <row r="5913">
          <cell r="D5913">
            <v>3875</v>
          </cell>
        </row>
        <row r="5914">
          <cell r="D5914">
            <v>3275</v>
          </cell>
        </row>
        <row r="5915">
          <cell r="D5915">
            <v>2455</v>
          </cell>
        </row>
        <row r="5916">
          <cell r="D5916">
            <v>650</v>
          </cell>
        </row>
        <row r="5917">
          <cell r="D5917">
            <v>7765</v>
          </cell>
        </row>
        <row r="5918">
          <cell r="D5918">
            <v>11320</v>
          </cell>
        </row>
        <row r="5919">
          <cell r="D5919">
            <v>3520</v>
          </cell>
        </row>
        <row r="5920">
          <cell r="D5920">
            <v>4230</v>
          </cell>
        </row>
        <row r="5921">
          <cell r="D5921">
            <v>3075</v>
          </cell>
        </row>
        <row r="5922">
          <cell r="D5922">
            <v>1895</v>
          </cell>
        </row>
        <row r="5923">
          <cell r="D5923">
            <v>8630</v>
          </cell>
        </row>
        <row r="5924">
          <cell r="D5924">
            <v>4940</v>
          </cell>
        </row>
        <row r="5925">
          <cell r="D5925">
            <v>3405</v>
          </cell>
        </row>
        <row r="5926">
          <cell r="D5926">
            <v>1100</v>
          </cell>
        </row>
        <row r="5927">
          <cell r="D5927">
            <v>2135</v>
          </cell>
        </row>
        <row r="5928">
          <cell r="D5928">
            <v>5475</v>
          </cell>
        </row>
        <row r="5929">
          <cell r="D5929">
            <v>4000</v>
          </cell>
        </row>
        <row r="5930">
          <cell r="D5930">
            <v>5655</v>
          </cell>
        </row>
        <row r="5931">
          <cell r="D5931">
            <v>420</v>
          </cell>
        </row>
        <row r="5932">
          <cell r="D5932">
            <v>2710</v>
          </cell>
        </row>
        <row r="5933">
          <cell r="D5933">
            <v>11580</v>
          </cell>
        </row>
        <row r="5934">
          <cell r="D5934">
            <v>1470</v>
          </cell>
        </row>
        <row r="5935">
          <cell r="D5935">
            <v>6905</v>
          </cell>
        </row>
        <row r="5936">
          <cell r="D5936">
            <v>4810</v>
          </cell>
        </row>
        <row r="5937">
          <cell r="D5937">
            <v>5725</v>
          </cell>
        </row>
        <row r="5938">
          <cell r="D5938">
            <v>880</v>
          </cell>
        </row>
        <row r="5939">
          <cell r="D5939">
            <v>3685</v>
          </cell>
        </row>
        <row r="5940">
          <cell r="D5940">
            <v>375</v>
          </cell>
        </row>
        <row r="5941">
          <cell r="D5941">
            <v>6550</v>
          </cell>
        </row>
        <row r="5942">
          <cell r="D5942">
            <v>3930</v>
          </cell>
        </row>
        <row r="5943">
          <cell r="D5943">
            <v>175</v>
          </cell>
        </row>
        <row r="5944">
          <cell r="D5944">
            <v>3280</v>
          </cell>
        </row>
        <row r="5945">
          <cell r="D5945">
            <v>6055</v>
          </cell>
        </row>
        <row r="5946">
          <cell r="D5946">
            <v>6685</v>
          </cell>
        </row>
        <row r="5947">
          <cell r="D5947">
            <v>12140</v>
          </cell>
        </row>
        <row r="5948">
          <cell r="D5948">
            <v>5695</v>
          </cell>
        </row>
        <row r="5949">
          <cell r="D5949">
            <v>7055</v>
          </cell>
        </row>
        <row r="5950">
          <cell r="D5950">
            <v>11305</v>
          </cell>
        </row>
        <row r="5951">
          <cell r="D5951">
            <v>1005</v>
          </cell>
        </row>
        <row r="5952">
          <cell r="D5952">
            <v>2355</v>
          </cell>
        </row>
        <row r="5953">
          <cell r="D5953">
            <v>480</v>
          </cell>
        </row>
        <row r="5954">
          <cell r="D5954">
            <v>3370</v>
          </cell>
        </row>
        <row r="5955">
          <cell r="D5955">
            <v>1920</v>
          </cell>
        </row>
        <row r="5956">
          <cell r="D5956">
            <v>8545</v>
          </cell>
        </row>
        <row r="5957">
          <cell r="D5957">
            <v>2695</v>
          </cell>
        </row>
        <row r="5958">
          <cell r="D5958">
            <v>7610</v>
          </cell>
        </row>
        <row r="5959">
          <cell r="D5959">
            <v>2360</v>
          </cell>
        </row>
        <row r="5960">
          <cell r="D5960">
            <v>1615</v>
          </cell>
        </row>
        <row r="5961">
          <cell r="D5961">
            <v>2740</v>
          </cell>
        </row>
        <row r="5962">
          <cell r="D5962">
            <v>60</v>
          </cell>
        </row>
        <row r="5963">
          <cell r="D5963">
            <v>845</v>
          </cell>
        </row>
        <row r="5964">
          <cell r="D5964">
            <v>2535</v>
          </cell>
        </row>
        <row r="5965">
          <cell r="D5965">
            <v>1635</v>
          </cell>
        </row>
        <row r="5966">
          <cell r="D5966">
            <v>5300</v>
          </cell>
        </row>
        <row r="5967">
          <cell r="D5967">
            <v>5960</v>
          </cell>
        </row>
        <row r="5968">
          <cell r="D5968">
            <v>955</v>
          </cell>
        </row>
        <row r="5969">
          <cell r="D5969">
            <v>1650</v>
          </cell>
        </row>
        <row r="5970">
          <cell r="D5970">
            <v>1875</v>
          </cell>
        </row>
        <row r="5971">
          <cell r="D5971">
            <v>380</v>
          </cell>
        </row>
        <row r="5972">
          <cell r="D5972">
            <v>1900</v>
          </cell>
        </row>
        <row r="5973">
          <cell r="D5973">
            <v>2845</v>
          </cell>
        </row>
        <row r="5974">
          <cell r="D5974">
            <v>3195</v>
          </cell>
        </row>
        <row r="5975">
          <cell r="D5975">
            <v>310</v>
          </cell>
        </row>
        <row r="5976">
          <cell r="D5976">
            <v>6895</v>
          </cell>
        </row>
        <row r="5977">
          <cell r="D5977">
            <v>2910</v>
          </cell>
        </row>
        <row r="5978">
          <cell r="D5978">
            <v>2530</v>
          </cell>
        </row>
        <row r="5979">
          <cell r="D5979">
            <v>3485</v>
          </cell>
        </row>
        <row r="5980">
          <cell r="D5980">
            <v>1605</v>
          </cell>
        </row>
        <row r="5981">
          <cell r="D5981">
            <v>1760</v>
          </cell>
        </row>
        <row r="5982">
          <cell r="D5982">
            <v>1145</v>
          </cell>
        </row>
        <row r="5983">
          <cell r="D5983">
            <v>5515</v>
          </cell>
        </row>
        <row r="5984">
          <cell r="D5984">
            <v>6855</v>
          </cell>
        </row>
        <row r="5985">
          <cell r="D5985">
            <v>655</v>
          </cell>
        </row>
        <row r="5986">
          <cell r="D5986">
            <v>1025</v>
          </cell>
        </row>
        <row r="5987">
          <cell r="D5987">
            <v>3985</v>
          </cell>
        </row>
        <row r="5988">
          <cell r="D5988">
            <v>7720</v>
          </cell>
        </row>
        <row r="5989">
          <cell r="D5989">
            <v>3705</v>
          </cell>
        </row>
        <row r="5990">
          <cell r="D5990">
            <v>10955</v>
          </cell>
        </row>
        <row r="5991">
          <cell r="D5991">
            <v>3885</v>
          </cell>
        </row>
        <row r="5992">
          <cell r="D5992">
            <v>490</v>
          </cell>
        </row>
        <row r="5993">
          <cell r="D5993">
            <v>2095</v>
          </cell>
        </row>
        <row r="5994">
          <cell r="D5994">
            <v>470</v>
          </cell>
        </row>
        <row r="5995">
          <cell r="D5995">
            <v>5165</v>
          </cell>
        </row>
        <row r="5996">
          <cell r="D5996">
            <v>2885</v>
          </cell>
        </row>
        <row r="5997">
          <cell r="D5997">
            <v>2320</v>
          </cell>
        </row>
        <row r="5998">
          <cell r="D5998">
            <v>7135</v>
          </cell>
        </row>
        <row r="5999">
          <cell r="D5999">
            <v>2135</v>
          </cell>
        </row>
        <row r="6000">
          <cell r="D6000">
            <v>6580</v>
          </cell>
        </row>
        <row r="6001">
          <cell r="D6001">
            <v>9910</v>
          </cell>
        </row>
        <row r="6002">
          <cell r="D6002">
            <v>165</v>
          </cell>
        </row>
        <row r="6003">
          <cell r="D6003">
            <v>8040</v>
          </cell>
        </row>
        <row r="6004">
          <cell r="D6004">
            <v>8960</v>
          </cell>
        </row>
        <row r="6005">
          <cell r="D6005">
            <v>505</v>
          </cell>
        </row>
        <row r="6006">
          <cell r="D6006">
            <v>5175</v>
          </cell>
        </row>
        <row r="6007">
          <cell r="D6007">
            <v>3300</v>
          </cell>
        </row>
        <row r="6008">
          <cell r="D6008">
            <v>400</v>
          </cell>
        </row>
        <row r="6009">
          <cell r="D6009">
            <v>1945</v>
          </cell>
        </row>
        <row r="6010">
          <cell r="D6010">
            <v>1180</v>
          </cell>
        </row>
        <row r="6011">
          <cell r="D6011">
            <v>3540</v>
          </cell>
        </row>
        <row r="6012">
          <cell r="D6012">
            <v>1190</v>
          </cell>
        </row>
        <row r="6013">
          <cell r="D6013">
            <v>6345</v>
          </cell>
        </row>
        <row r="6014">
          <cell r="D6014">
            <v>9700</v>
          </cell>
        </row>
        <row r="6015">
          <cell r="D6015">
            <v>3715</v>
          </cell>
        </row>
        <row r="6016">
          <cell r="D6016">
            <v>1540</v>
          </cell>
        </row>
        <row r="6017">
          <cell r="D6017">
            <v>110</v>
          </cell>
        </row>
        <row r="6018">
          <cell r="D6018">
            <v>860</v>
          </cell>
        </row>
        <row r="6019">
          <cell r="D6019">
            <v>1535</v>
          </cell>
        </row>
        <row r="6020">
          <cell r="D6020">
            <v>3920</v>
          </cell>
        </row>
        <row r="6021">
          <cell r="D6021">
            <v>6480</v>
          </cell>
        </row>
        <row r="6022">
          <cell r="D6022">
            <v>5525</v>
          </cell>
        </row>
        <row r="6023">
          <cell r="D6023">
            <v>980</v>
          </cell>
        </row>
        <row r="6024">
          <cell r="D6024">
            <v>1900</v>
          </cell>
        </row>
        <row r="6025">
          <cell r="D6025">
            <v>5615</v>
          </cell>
        </row>
        <row r="6026">
          <cell r="D6026">
            <v>3805</v>
          </cell>
        </row>
        <row r="6027">
          <cell r="D6027">
            <v>6035</v>
          </cell>
        </row>
        <row r="6028">
          <cell r="D6028">
            <v>1640</v>
          </cell>
        </row>
        <row r="6029">
          <cell r="D6029">
            <v>8720</v>
          </cell>
        </row>
        <row r="6030">
          <cell r="D6030">
            <v>4665</v>
          </cell>
        </row>
        <row r="6031">
          <cell r="D6031">
            <v>1525</v>
          </cell>
        </row>
        <row r="6032">
          <cell r="D6032">
            <v>5095</v>
          </cell>
        </row>
        <row r="6033">
          <cell r="D6033">
            <v>1310</v>
          </cell>
        </row>
        <row r="6034">
          <cell r="D6034">
            <v>455</v>
          </cell>
        </row>
        <row r="6035">
          <cell r="D6035">
            <v>1500</v>
          </cell>
        </row>
        <row r="6036">
          <cell r="D6036">
            <v>2930</v>
          </cell>
        </row>
        <row r="6037">
          <cell r="D6037">
            <v>1350</v>
          </cell>
        </row>
        <row r="6038">
          <cell r="D6038">
            <v>3135</v>
          </cell>
        </row>
        <row r="6039">
          <cell r="D6039">
            <v>705</v>
          </cell>
        </row>
        <row r="6040">
          <cell r="D6040">
            <v>4335</v>
          </cell>
        </row>
        <row r="6041">
          <cell r="D6041">
            <v>7595</v>
          </cell>
        </row>
        <row r="6042">
          <cell r="D6042">
            <v>2120</v>
          </cell>
        </row>
        <row r="6043">
          <cell r="D6043">
            <v>255</v>
          </cell>
        </row>
        <row r="6044">
          <cell r="D6044">
            <v>1490</v>
          </cell>
        </row>
        <row r="6045">
          <cell r="D6045">
            <v>7760</v>
          </cell>
        </row>
        <row r="6046">
          <cell r="D6046">
            <v>8435</v>
          </cell>
        </row>
        <row r="6047">
          <cell r="D6047">
            <v>5200</v>
          </cell>
        </row>
        <row r="6048">
          <cell r="D6048">
            <v>1725</v>
          </cell>
        </row>
        <row r="6049">
          <cell r="D6049">
            <v>9370</v>
          </cell>
        </row>
        <row r="6050">
          <cell r="D6050">
            <v>440</v>
          </cell>
        </row>
        <row r="6051">
          <cell r="D6051">
            <v>7505</v>
          </cell>
        </row>
        <row r="6052">
          <cell r="D6052">
            <v>3135</v>
          </cell>
        </row>
        <row r="6053">
          <cell r="D6053">
            <v>3995</v>
          </cell>
        </row>
        <row r="6054">
          <cell r="D6054">
            <v>325</v>
          </cell>
        </row>
        <row r="6055">
          <cell r="D6055">
            <v>3005</v>
          </cell>
        </row>
        <row r="6056">
          <cell r="D6056">
            <v>3375</v>
          </cell>
        </row>
        <row r="6057">
          <cell r="D6057">
            <v>2670</v>
          </cell>
        </row>
        <row r="6058">
          <cell r="D6058">
            <v>6215</v>
          </cell>
        </row>
        <row r="6059">
          <cell r="D6059">
            <v>8175</v>
          </cell>
        </row>
        <row r="6060">
          <cell r="D6060">
            <v>8210</v>
          </cell>
        </row>
        <row r="6061">
          <cell r="D6061">
            <v>3580</v>
          </cell>
        </row>
        <row r="6062">
          <cell r="D6062">
            <v>7960</v>
          </cell>
        </row>
        <row r="6063">
          <cell r="D6063">
            <v>1790</v>
          </cell>
        </row>
        <row r="6064">
          <cell r="D6064">
            <v>5630</v>
          </cell>
        </row>
        <row r="6065">
          <cell r="D6065">
            <v>1165</v>
          </cell>
        </row>
        <row r="6066">
          <cell r="D6066">
            <v>5545</v>
          </cell>
        </row>
        <row r="6067">
          <cell r="D6067">
            <v>6355</v>
          </cell>
        </row>
        <row r="6068">
          <cell r="D6068">
            <v>6525</v>
          </cell>
        </row>
        <row r="6069">
          <cell r="D6069">
            <v>4750</v>
          </cell>
        </row>
        <row r="6070">
          <cell r="D6070">
            <v>2205</v>
          </cell>
        </row>
        <row r="6071">
          <cell r="D6071">
            <v>3520</v>
          </cell>
        </row>
        <row r="6072">
          <cell r="D6072">
            <v>4590</v>
          </cell>
        </row>
        <row r="6073">
          <cell r="D6073">
            <v>6650</v>
          </cell>
        </row>
        <row r="6074">
          <cell r="D6074">
            <v>6560</v>
          </cell>
        </row>
        <row r="6075">
          <cell r="D6075">
            <v>3065</v>
          </cell>
        </row>
        <row r="6076">
          <cell r="D6076">
            <v>2090</v>
          </cell>
        </row>
        <row r="6077">
          <cell r="D6077">
            <v>4855</v>
          </cell>
        </row>
        <row r="6078">
          <cell r="D6078">
            <v>6065</v>
          </cell>
        </row>
        <row r="6079">
          <cell r="D6079">
            <v>1005</v>
          </cell>
        </row>
        <row r="6080">
          <cell r="D6080">
            <v>5290</v>
          </cell>
        </row>
        <row r="6081">
          <cell r="D6081">
            <v>7090</v>
          </cell>
        </row>
        <row r="6082">
          <cell r="D6082">
            <v>1705</v>
          </cell>
        </row>
        <row r="6083">
          <cell r="D6083">
            <v>465</v>
          </cell>
        </row>
        <row r="6084">
          <cell r="D6084">
            <v>5170</v>
          </cell>
        </row>
        <row r="6085">
          <cell r="D6085">
            <v>2695</v>
          </cell>
        </row>
        <row r="6086">
          <cell r="D6086">
            <v>1275</v>
          </cell>
        </row>
        <row r="6087">
          <cell r="D6087">
            <v>3940</v>
          </cell>
        </row>
        <row r="6088">
          <cell r="D6088">
            <v>5275</v>
          </cell>
        </row>
        <row r="6089">
          <cell r="D6089">
            <v>1395</v>
          </cell>
        </row>
        <row r="6090">
          <cell r="D6090">
            <v>5635</v>
          </cell>
        </row>
        <row r="6091">
          <cell r="D6091">
            <v>6125</v>
          </cell>
        </row>
        <row r="6092">
          <cell r="D6092">
            <v>4710</v>
          </cell>
        </row>
        <row r="6093">
          <cell r="D6093">
            <v>1550</v>
          </cell>
        </row>
        <row r="6094">
          <cell r="D6094">
            <v>8610</v>
          </cell>
        </row>
        <row r="6095">
          <cell r="D6095">
            <v>3720</v>
          </cell>
        </row>
        <row r="6096">
          <cell r="D6096">
            <v>2595</v>
          </cell>
        </row>
        <row r="6097">
          <cell r="D6097">
            <v>2885</v>
          </cell>
        </row>
        <row r="6098">
          <cell r="D6098">
            <v>1805</v>
          </cell>
        </row>
        <row r="6099">
          <cell r="D6099">
            <v>195</v>
          </cell>
        </row>
        <row r="6100">
          <cell r="D6100">
            <v>7575</v>
          </cell>
        </row>
        <row r="6101">
          <cell r="D6101">
            <v>2425</v>
          </cell>
        </row>
        <row r="6102">
          <cell r="D6102">
            <v>1005</v>
          </cell>
        </row>
        <row r="6103">
          <cell r="D6103">
            <v>1650</v>
          </cell>
        </row>
        <row r="6104">
          <cell r="D6104">
            <v>4715</v>
          </cell>
        </row>
        <row r="6105">
          <cell r="D6105">
            <v>820</v>
          </cell>
        </row>
        <row r="6106">
          <cell r="D6106">
            <v>5520</v>
          </cell>
        </row>
        <row r="6107">
          <cell r="D6107">
            <v>3250</v>
          </cell>
        </row>
        <row r="6108">
          <cell r="D6108">
            <v>1455</v>
          </cell>
        </row>
        <row r="6109">
          <cell r="D6109">
            <v>6410</v>
          </cell>
        </row>
        <row r="6110">
          <cell r="D6110">
            <v>3050</v>
          </cell>
        </row>
        <row r="6111">
          <cell r="D6111">
            <v>910</v>
          </cell>
        </row>
        <row r="6112">
          <cell r="D6112">
            <v>1170</v>
          </cell>
        </row>
        <row r="6113">
          <cell r="D6113">
            <v>1675</v>
          </cell>
        </row>
        <row r="6114">
          <cell r="D6114">
            <v>1905</v>
          </cell>
        </row>
        <row r="6115">
          <cell r="D6115">
            <v>2060</v>
          </cell>
        </row>
        <row r="6116">
          <cell r="D6116">
            <v>2395</v>
          </cell>
        </row>
        <row r="6117">
          <cell r="D6117">
            <v>2330</v>
          </cell>
        </row>
        <row r="6118">
          <cell r="D6118">
            <v>1200</v>
          </cell>
        </row>
        <row r="6119">
          <cell r="D6119">
            <v>2280</v>
          </cell>
        </row>
        <row r="6120">
          <cell r="D6120">
            <v>7265</v>
          </cell>
        </row>
        <row r="6121">
          <cell r="D6121">
            <v>8125</v>
          </cell>
        </row>
        <row r="6122">
          <cell r="D6122">
            <v>1525</v>
          </cell>
        </row>
        <row r="6123">
          <cell r="D6123">
            <v>4485</v>
          </cell>
        </row>
        <row r="6124">
          <cell r="D6124">
            <v>1920</v>
          </cell>
        </row>
        <row r="6125">
          <cell r="D6125">
            <v>2880</v>
          </cell>
        </row>
        <row r="6126">
          <cell r="D6126">
            <v>8945</v>
          </cell>
        </row>
        <row r="6127">
          <cell r="D6127">
            <v>1425</v>
          </cell>
        </row>
        <row r="6128">
          <cell r="D6128">
            <v>1255</v>
          </cell>
        </row>
        <row r="6129">
          <cell r="D6129">
            <v>1715</v>
          </cell>
        </row>
        <row r="6130">
          <cell r="D6130">
            <v>1235</v>
          </cell>
        </row>
        <row r="6131">
          <cell r="D6131">
            <v>3645</v>
          </cell>
        </row>
        <row r="6132">
          <cell r="D6132">
            <v>4200</v>
          </cell>
        </row>
        <row r="6133">
          <cell r="D6133">
            <v>3460</v>
          </cell>
        </row>
        <row r="6134">
          <cell r="D6134">
            <v>2460</v>
          </cell>
        </row>
        <row r="6135">
          <cell r="D6135">
            <v>1585</v>
          </cell>
        </row>
        <row r="6136">
          <cell r="D6136">
            <v>4315</v>
          </cell>
        </row>
        <row r="6137">
          <cell r="D6137">
            <v>3610</v>
          </cell>
        </row>
        <row r="6138">
          <cell r="D6138">
            <v>1180</v>
          </cell>
        </row>
        <row r="6139">
          <cell r="D6139">
            <v>2855</v>
          </cell>
        </row>
        <row r="6140">
          <cell r="D6140">
            <v>1880</v>
          </cell>
        </row>
        <row r="6141">
          <cell r="D6141">
            <v>1750</v>
          </cell>
        </row>
        <row r="6142">
          <cell r="D6142">
            <v>1155</v>
          </cell>
        </row>
        <row r="6143">
          <cell r="D6143">
            <v>3320</v>
          </cell>
        </row>
        <row r="6144">
          <cell r="D6144">
            <v>4500</v>
          </cell>
        </row>
        <row r="6145">
          <cell r="D6145">
            <v>4170</v>
          </cell>
        </row>
        <row r="6146">
          <cell r="D6146">
            <v>3735</v>
          </cell>
        </row>
        <row r="6147">
          <cell r="D6147">
            <v>9995</v>
          </cell>
        </row>
        <row r="6148">
          <cell r="D6148">
            <v>8220</v>
          </cell>
        </row>
        <row r="6149">
          <cell r="D6149">
            <v>3640</v>
          </cell>
        </row>
        <row r="6150">
          <cell r="D6150">
            <v>1110</v>
          </cell>
        </row>
        <row r="6151">
          <cell r="D6151">
            <v>2370</v>
          </cell>
        </row>
        <row r="6152">
          <cell r="D6152">
            <v>1105</v>
          </cell>
        </row>
        <row r="6153">
          <cell r="D6153">
            <v>1780</v>
          </cell>
        </row>
        <row r="6154">
          <cell r="D6154">
            <v>1495</v>
          </cell>
        </row>
        <row r="6155">
          <cell r="D6155">
            <v>5365</v>
          </cell>
        </row>
        <row r="6156">
          <cell r="D6156">
            <v>4095</v>
          </cell>
        </row>
        <row r="6157">
          <cell r="D6157">
            <v>515</v>
          </cell>
        </row>
        <row r="6158">
          <cell r="D6158">
            <v>1070</v>
          </cell>
        </row>
        <row r="6159">
          <cell r="D6159">
            <v>12625</v>
          </cell>
        </row>
        <row r="6160">
          <cell r="D6160">
            <v>4095</v>
          </cell>
        </row>
        <row r="6161">
          <cell r="D6161">
            <v>730</v>
          </cell>
        </row>
        <row r="6162">
          <cell r="D6162">
            <v>2305</v>
          </cell>
        </row>
        <row r="6163">
          <cell r="D6163">
            <v>1660</v>
          </cell>
        </row>
        <row r="6164">
          <cell r="D6164">
            <v>1030</v>
          </cell>
        </row>
        <row r="6165">
          <cell r="D6165">
            <v>870</v>
          </cell>
        </row>
        <row r="6166">
          <cell r="D6166">
            <v>345</v>
          </cell>
        </row>
        <row r="6167">
          <cell r="D6167">
            <v>5030</v>
          </cell>
        </row>
        <row r="6168">
          <cell r="D6168">
            <v>1260</v>
          </cell>
        </row>
        <row r="6169">
          <cell r="D6169">
            <v>8110</v>
          </cell>
        </row>
        <row r="6170">
          <cell r="D6170">
            <v>1035</v>
          </cell>
        </row>
        <row r="6171">
          <cell r="D6171">
            <v>5985</v>
          </cell>
        </row>
        <row r="6172">
          <cell r="D6172">
            <v>1530</v>
          </cell>
        </row>
        <row r="6173">
          <cell r="D6173">
            <v>1915</v>
          </cell>
        </row>
        <row r="6174">
          <cell r="D6174">
            <v>6905</v>
          </cell>
        </row>
        <row r="6175">
          <cell r="D6175">
            <v>835</v>
          </cell>
        </row>
        <row r="6176">
          <cell r="D6176">
            <v>1560</v>
          </cell>
        </row>
        <row r="6177">
          <cell r="D6177">
            <v>3110</v>
          </cell>
        </row>
        <row r="6178">
          <cell r="D6178">
            <v>4225</v>
          </cell>
        </row>
        <row r="6179">
          <cell r="D6179">
            <v>3105</v>
          </cell>
        </row>
        <row r="6180">
          <cell r="D6180">
            <v>10350</v>
          </cell>
        </row>
        <row r="6181">
          <cell r="D6181">
            <v>1850</v>
          </cell>
        </row>
        <row r="6182">
          <cell r="D6182">
            <v>1745</v>
          </cell>
        </row>
        <row r="6183">
          <cell r="D6183">
            <v>1685</v>
          </cell>
        </row>
        <row r="6184">
          <cell r="D6184">
            <v>7395</v>
          </cell>
        </row>
        <row r="6185">
          <cell r="D6185">
            <v>2880</v>
          </cell>
        </row>
        <row r="6186">
          <cell r="D6186">
            <v>1525</v>
          </cell>
        </row>
        <row r="6187">
          <cell r="D6187">
            <v>8855</v>
          </cell>
        </row>
        <row r="6188">
          <cell r="D6188">
            <v>1975</v>
          </cell>
        </row>
        <row r="6189">
          <cell r="D6189">
            <v>2385</v>
          </cell>
        </row>
        <row r="6190">
          <cell r="D6190">
            <v>1490</v>
          </cell>
        </row>
        <row r="6191">
          <cell r="D6191">
            <v>2120</v>
          </cell>
        </row>
        <row r="6192">
          <cell r="D6192">
            <v>3405</v>
          </cell>
        </row>
        <row r="6193">
          <cell r="D6193">
            <v>2920</v>
          </cell>
        </row>
        <row r="6194">
          <cell r="D6194">
            <v>1985</v>
          </cell>
        </row>
        <row r="6195">
          <cell r="D6195">
            <v>965</v>
          </cell>
        </row>
        <row r="6196">
          <cell r="D6196">
            <v>1740</v>
          </cell>
        </row>
        <row r="6197">
          <cell r="D6197">
            <v>2475</v>
          </cell>
        </row>
        <row r="6198">
          <cell r="D6198">
            <v>1635</v>
          </cell>
        </row>
        <row r="6199">
          <cell r="D6199">
            <v>1950</v>
          </cell>
        </row>
        <row r="6200">
          <cell r="D6200">
            <v>11910</v>
          </cell>
        </row>
        <row r="6201">
          <cell r="D6201">
            <v>11660</v>
          </cell>
        </row>
        <row r="6202">
          <cell r="D6202">
            <v>2750</v>
          </cell>
        </row>
        <row r="6203">
          <cell r="D6203">
            <v>1350</v>
          </cell>
        </row>
        <row r="6204">
          <cell r="D6204">
            <v>1645</v>
          </cell>
        </row>
        <row r="6205">
          <cell r="D6205">
            <v>1035</v>
          </cell>
        </row>
        <row r="6206">
          <cell r="D6206">
            <v>900</v>
          </cell>
        </row>
        <row r="6207">
          <cell r="D6207">
            <v>5520</v>
          </cell>
        </row>
        <row r="6208">
          <cell r="D6208">
            <v>1955</v>
          </cell>
        </row>
        <row r="6209">
          <cell r="D6209">
            <v>5840</v>
          </cell>
        </row>
        <row r="6210">
          <cell r="D6210">
            <v>150</v>
          </cell>
        </row>
        <row r="6211">
          <cell r="D6211">
            <v>1195</v>
          </cell>
        </row>
        <row r="6212">
          <cell r="D6212">
            <v>700</v>
          </cell>
        </row>
        <row r="6213">
          <cell r="D6213">
            <v>1915</v>
          </cell>
        </row>
        <row r="6214">
          <cell r="D6214">
            <v>5370</v>
          </cell>
        </row>
        <row r="6215">
          <cell r="D6215">
            <v>1070</v>
          </cell>
        </row>
        <row r="6216">
          <cell r="D6216">
            <v>2670</v>
          </cell>
        </row>
        <row r="6217">
          <cell r="D6217">
            <v>5655</v>
          </cell>
        </row>
        <row r="6218">
          <cell r="D6218">
            <v>6930</v>
          </cell>
        </row>
        <row r="6219">
          <cell r="D6219">
            <v>655</v>
          </cell>
        </row>
        <row r="6220">
          <cell r="D6220">
            <v>2785</v>
          </cell>
        </row>
        <row r="6221">
          <cell r="D6221">
            <v>1405</v>
          </cell>
        </row>
        <row r="6222">
          <cell r="D6222">
            <v>905</v>
          </cell>
        </row>
        <row r="6223">
          <cell r="D6223">
            <v>5180</v>
          </cell>
        </row>
        <row r="6224">
          <cell r="D6224">
            <v>2160</v>
          </cell>
        </row>
        <row r="6225">
          <cell r="D6225">
            <v>3120</v>
          </cell>
        </row>
        <row r="6226">
          <cell r="D6226">
            <v>1745</v>
          </cell>
        </row>
        <row r="6227">
          <cell r="D6227">
            <v>2080</v>
          </cell>
        </row>
        <row r="6228">
          <cell r="D6228">
            <v>1445</v>
          </cell>
        </row>
        <row r="6229">
          <cell r="D6229">
            <v>1940</v>
          </cell>
        </row>
        <row r="6230">
          <cell r="D6230">
            <v>4765</v>
          </cell>
        </row>
        <row r="6231">
          <cell r="D6231">
            <v>1220</v>
          </cell>
        </row>
        <row r="6232">
          <cell r="D6232">
            <v>1090</v>
          </cell>
        </row>
        <row r="6233">
          <cell r="D6233">
            <v>6455</v>
          </cell>
        </row>
        <row r="6234">
          <cell r="D6234">
            <v>795</v>
          </cell>
        </row>
        <row r="6235">
          <cell r="D6235">
            <v>2765</v>
          </cell>
        </row>
        <row r="6236">
          <cell r="D6236">
            <v>3860</v>
          </cell>
        </row>
        <row r="6237">
          <cell r="D6237">
            <v>4945</v>
          </cell>
        </row>
        <row r="6238">
          <cell r="D6238">
            <v>4220</v>
          </cell>
        </row>
        <row r="6239">
          <cell r="D6239">
            <v>3080</v>
          </cell>
        </row>
        <row r="6240">
          <cell r="D6240">
            <v>9515</v>
          </cell>
        </row>
        <row r="6241">
          <cell r="D6241">
            <v>10775</v>
          </cell>
        </row>
        <row r="6242">
          <cell r="D6242">
            <v>2240</v>
          </cell>
        </row>
        <row r="6243">
          <cell r="D6243">
            <v>1510</v>
          </cell>
        </row>
        <row r="6244">
          <cell r="D6244">
            <v>1785</v>
          </cell>
        </row>
        <row r="6245">
          <cell r="D6245">
            <v>1005</v>
          </cell>
        </row>
        <row r="6246">
          <cell r="D6246">
            <v>1220</v>
          </cell>
        </row>
        <row r="6247">
          <cell r="D6247">
            <v>6215</v>
          </cell>
        </row>
        <row r="6248">
          <cell r="D6248">
            <v>2125</v>
          </cell>
        </row>
        <row r="6249">
          <cell r="D6249">
            <v>5955</v>
          </cell>
        </row>
        <row r="6250">
          <cell r="D6250">
            <v>350</v>
          </cell>
        </row>
        <row r="6251">
          <cell r="D6251">
            <v>2370</v>
          </cell>
        </row>
        <row r="6252">
          <cell r="D6252">
            <v>685</v>
          </cell>
        </row>
        <row r="6253">
          <cell r="D6253">
            <v>705</v>
          </cell>
        </row>
        <row r="6254">
          <cell r="D6254">
            <v>1755</v>
          </cell>
        </row>
        <row r="6255">
          <cell r="D6255">
            <v>5595</v>
          </cell>
        </row>
        <row r="6256">
          <cell r="D6256">
            <v>3325</v>
          </cell>
        </row>
        <row r="6257">
          <cell r="D6257">
            <v>2145</v>
          </cell>
        </row>
        <row r="6258">
          <cell r="D6258">
            <v>1785</v>
          </cell>
        </row>
        <row r="6259">
          <cell r="D6259">
            <v>360</v>
          </cell>
        </row>
        <row r="6260">
          <cell r="D6260">
            <v>2370</v>
          </cell>
        </row>
        <row r="6261">
          <cell r="D6261">
            <v>2920</v>
          </cell>
        </row>
        <row r="6262">
          <cell r="D6262">
            <v>3190</v>
          </cell>
        </row>
        <row r="6263">
          <cell r="D6263">
            <v>4840</v>
          </cell>
        </row>
        <row r="6264">
          <cell r="D6264">
            <v>1555</v>
          </cell>
        </row>
        <row r="6265">
          <cell r="D6265">
            <v>1775</v>
          </cell>
        </row>
        <row r="6266">
          <cell r="D6266">
            <v>955</v>
          </cell>
        </row>
        <row r="6267">
          <cell r="D6267">
            <v>350</v>
          </cell>
        </row>
        <row r="6268">
          <cell r="D6268">
            <v>6295</v>
          </cell>
        </row>
        <row r="6269">
          <cell r="D6269">
            <v>5410</v>
          </cell>
        </row>
        <row r="6270">
          <cell r="D6270">
            <v>4330</v>
          </cell>
        </row>
        <row r="6271">
          <cell r="D6271">
            <v>195</v>
          </cell>
        </row>
        <row r="6272">
          <cell r="D6272">
            <v>1725</v>
          </cell>
        </row>
        <row r="6273">
          <cell r="D6273">
            <v>1975</v>
          </cell>
        </row>
        <row r="6274">
          <cell r="D6274">
            <v>3680</v>
          </cell>
        </row>
        <row r="6275">
          <cell r="D6275">
            <v>480</v>
          </cell>
        </row>
        <row r="6276">
          <cell r="D6276">
            <v>2195</v>
          </cell>
        </row>
        <row r="6277">
          <cell r="D6277">
            <v>325</v>
          </cell>
        </row>
        <row r="6278">
          <cell r="D6278">
            <v>5250</v>
          </cell>
        </row>
        <row r="6279">
          <cell r="D6279">
            <v>3825</v>
          </cell>
        </row>
        <row r="6280">
          <cell r="D6280">
            <v>1810</v>
          </cell>
        </row>
        <row r="6281">
          <cell r="D6281">
            <v>865</v>
          </cell>
        </row>
        <row r="6282">
          <cell r="D6282">
            <v>1970</v>
          </cell>
        </row>
        <row r="6283">
          <cell r="D6283">
            <v>2940</v>
          </cell>
        </row>
        <row r="6284">
          <cell r="D6284">
            <v>3745</v>
          </cell>
        </row>
        <row r="6285">
          <cell r="D6285">
            <v>4870</v>
          </cell>
        </row>
        <row r="6286">
          <cell r="D6286">
            <v>5585</v>
          </cell>
        </row>
        <row r="6287">
          <cell r="D6287">
            <v>2005</v>
          </cell>
        </row>
        <row r="6288">
          <cell r="D6288">
            <v>395</v>
          </cell>
        </row>
        <row r="6289">
          <cell r="D6289">
            <v>2245</v>
          </cell>
        </row>
        <row r="6290">
          <cell r="D6290">
            <v>1370</v>
          </cell>
        </row>
        <row r="6291">
          <cell r="D6291">
            <v>6390</v>
          </cell>
        </row>
        <row r="6292">
          <cell r="D6292">
            <v>3505</v>
          </cell>
        </row>
        <row r="6293">
          <cell r="D6293">
            <v>1085</v>
          </cell>
        </row>
        <row r="6294">
          <cell r="D6294">
            <v>3525</v>
          </cell>
        </row>
        <row r="6295">
          <cell r="D6295">
            <v>1745</v>
          </cell>
        </row>
        <row r="6296">
          <cell r="D6296">
            <v>4620</v>
          </cell>
        </row>
        <row r="6297">
          <cell r="D6297">
            <v>1560</v>
          </cell>
        </row>
        <row r="6298">
          <cell r="D6298">
            <v>2115</v>
          </cell>
        </row>
        <row r="6299">
          <cell r="D6299">
            <v>4930</v>
          </cell>
        </row>
        <row r="6300">
          <cell r="D6300">
            <v>4250</v>
          </cell>
        </row>
        <row r="6301">
          <cell r="D6301">
            <v>350</v>
          </cell>
        </row>
        <row r="6302">
          <cell r="D6302">
            <v>1960</v>
          </cell>
        </row>
        <row r="6303">
          <cell r="D6303">
            <v>435</v>
          </cell>
        </row>
        <row r="6304">
          <cell r="D6304">
            <v>5705</v>
          </cell>
        </row>
        <row r="6305">
          <cell r="D6305">
            <v>3335</v>
          </cell>
        </row>
        <row r="6306">
          <cell r="D6306">
            <v>1485</v>
          </cell>
        </row>
        <row r="6307">
          <cell r="D6307">
            <v>1360</v>
          </cell>
        </row>
        <row r="6308">
          <cell r="D6308">
            <v>2445</v>
          </cell>
        </row>
        <row r="6309">
          <cell r="D6309">
            <v>11885</v>
          </cell>
        </row>
        <row r="6310">
          <cell r="D6310">
            <v>1920</v>
          </cell>
        </row>
        <row r="6311">
          <cell r="D6311">
            <v>1585</v>
          </cell>
        </row>
        <row r="6312">
          <cell r="D6312">
            <v>4155</v>
          </cell>
        </row>
        <row r="6313">
          <cell r="D6313">
            <v>1480</v>
          </cell>
        </row>
        <row r="6314">
          <cell r="D6314">
            <v>360</v>
          </cell>
        </row>
        <row r="6315">
          <cell r="D6315">
            <v>8080</v>
          </cell>
        </row>
        <row r="6316">
          <cell r="D6316">
            <v>945</v>
          </cell>
        </row>
        <row r="6317">
          <cell r="D6317">
            <v>1920</v>
          </cell>
        </row>
        <row r="6318">
          <cell r="D6318">
            <v>870</v>
          </cell>
        </row>
        <row r="6319">
          <cell r="D6319">
            <v>4265</v>
          </cell>
        </row>
        <row r="6320">
          <cell r="D6320">
            <v>1315</v>
          </cell>
        </row>
        <row r="6321">
          <cell r="D6321">
            <v>7910</v>
          </cell>
        </row>
        <row r="6322">
          <cell r="D6322">
            <v>990</v>
          </cell>
        </row>
        <row r="6323">
          <cell r="D6323">
            <v>1980</v>
          </cell>
        </row>
        <row r="6324">
          <cell r="D6324">
            <v>1470</v>
          </cell>
        </row>
        <row r="6325">
          <cell r="D6325">
            <v>1455</v>
          </cell>
        </row>
        <row r="6326">
          <cell r="D6326">
            <v>2090</v>
          </cell>
        </row>
        <row r="6327">
          <cell r="D6327">
            <v>11320</v>
          </cell>
        </row>
        <row r="6328">
          <cell r="D6328">
            <v>4555</v>
          </cell>
        </row>
        <row r="6329">
          <cell r="D6329">
            <v>2010</v>
          </cell>
        </row>
        <row r="6330">
          <cell r="D6330">
            <v>2885</v>
          </cell>
        </row>
        <row r="6331">
          <cell r="D6331">
            <v>790</v>
          </cell>
        </row>
        <row r="6332">
          <cell r="D6332">
            <v>1945</v>
          </cell>
        </row>
        <row r="6333">
          <cell r="D6333">
            <v>1675</v>
          </cell>
        </row>
        <row r="6334">
          <cell r="D6334">
            <v>4105</v>
          </cell>
        </row>
        <row r="6335">
          <cell r="D6335">
            <v>1110</v>
          </cell>
        </row>
        <row r="6336">
          <cell r="D6336">
            <v>835</v>
          </cell>
        </row>
        <row r="6337">
          <cell r="D6337">
            <v>8820</v>
          </cell>
        </row>
        <row r="6338">
          <cell r="D6338">
            <v>1800</v>
          </cell>
        </row>
        <row r="6339">
          <cell r="D6339">
            <v>550</v>
          </cell>
        </row>
        <row r="6340">
          <cell r="D6340">
            <v>605</v>
          </cell>
        </row>
        <row r="6341">
          <cell r="D6341">
            <v>3640</v>
          </cell>
        </row>
        <row r="6342">
          <cell r="D6342">
            <v>2805</v>
          </cell>
        </row>
        <row r="6343">
          <cell r="D6343">
            <v>5925</v>
          </cell>
        </row>
        <row r="6344">
          <cell r="D6344">
            <v>245</v>
          </cell>
        </row>
        <row r="6345">
          <cell r="D6345">
            <v>385</v>
          </cell>
        </row>
        <row r="6346">
          <cell r="D6346">
            <v>1505</v>
          </cell>
        </row>
        <row r="6347">
          <cell r="D6347">
            <v>470</v>
          </cell>
        </row>
        <row r="6348">
          <cell r="D6348">
            <v>615</v>
          </cell>
        </row>
        <row r="6349">
          <cell r="D6349">
            <v>340</v>
          </cell>
        </row>
        <row r="6350">
          <cell r="D6350">
            <v>3465</v>
          </cell>
        </row>
        <row r="6351">
          <cell r="D6351">
            <v>3305</v>
          </cell>
        </row>
        <row r="6352">
          <cell r="D6352">
            <v>385</v>
          </cell>
        </row>
        <row r="6353">
          <cell r="D6353">
            <v>2160</v>
          </cell>
        </row>
        <row r="6354">
          <cell r="D6354">
            <v>6695</v>
          </cell>
        </row>
        <row r="6355">
          <cell r="D6355">
            <v>2110</v>
          </cell>
        </row>
        <row r="6356">
          <cell r="D6356">
            <v>2460</v>
          </cell>
        </row>
        <row r="6357">
          <cell r="D6357">
            <v>695</v>
          </cell>
        </row>
        <row r="6358">
          <cell r="D6358">
            <v>5325</v>
          </cell>
        </row>
        <row r="6359">
          <cell r="D6359">
            <v>5925</v>
          </cell>
        </row>
        <row r="6360">
          <cell r="D6360">
            <v>2185</v>
          </cell>
        </row>
        <row r="6361">
          <cell r="D6361">
            <v>5725</v>
          </cell>
        </row>
        <row r="6362">
          <cell r="D6362">
            <v>2525</v>
          </cell>
        </row>
        <row r="6363">
          <cell r="D6363">
            <v>2890</v>
          </cell>
        </row>
        <row r="6364">
          <cell r="D6364">
            <v>650</v>
          </cell>
        </row>
        <row r="6365">
          <cell r="D6365">
            <v>7630</v>
          </cell>
        </row>
        <row r="6366">
          <cell r="D6366">
            <v>2570</v>
          </cell>
        </row>
        <row r="6367">
          <cell r="D6367">
            <v>1425</v>
          </cell>
        </row>
        <row r="6368">
          <cell r="D6368">
            <v>4605</v>
          </cell>
        </row>
        <row r="6369">
          <cell r="D6369">
            <v>1050</v>
          </cell>
        </row>
        <row r="6370">
          <cell r="D6370">
            <v>135</v>
          </cell>
        </row>
        <row r="6371">
          <cell r="D6371">
            <v>3135</v>
          </cell>
        </row>
        <row r="6372">
          <cell r="D6372">
            <v>4970</v>
          </cell>
        </row>
        <row r="6373">
          <cell r="D6373">
            <v>400</v>
          </cell>
        </row>
        <row r="6374">
          <cell r="D6374">
            <v>180</v>
          </cell>
        </row>
        <row r="6375">
          <cell r="D6375">
            <v>4675</v>
          </cell>
        </row>
        <row r="6376">
          <cell r="D6376">
            <v>2230</v>
          </cell>
        </row>
        <row r="6377">
          <cell r="D6377">
            <v>755</v>
          </cell>
        </row>
        <row r="6378">
          <cell r="D6378">
            <v>390</v>
          </cell>
        </row>
        <row r="6379">
          <cell r="D6379">
            <v>1845</v>
          </cell>
        </row>
        <row r="6380">
          <cell r="D6380">
            <v>2310</v>
          </cell>
        </row>
        <row r="6381">
          <cell r="D6381">
            <v>1110</v>
          </cell>
        </row>
        <row r="6382">
          <cell r="D6382">
            <v>515</v>
          </cell>
        </row>
        <row r="6383">
          <cell r="D6383">
            <v>8915</v>
          </cell>
        </row>
        <row r="6384">
          <cell r="D6384">
            <v>1250</v>
          </cell>
        </row>
        <row r="6385">
          <cell r="D6385">
            <v>5005</v>
          </cell>
        </row>
        <row r="6386">
          <cell r="D6386">
            <v>1565</v>
          </cell>
        </row>
        <row r="6387">
          <cell r="D6387">
            <v>1005</v>
          </cell>
        </row>
        <row r="6388">
          <cell r="D6388">
            <v>2365</v>
          </cell>
        </row>
        <row r="6389">
          <cell r="D6389">
            <v>2415</v>
          </cell>
        </row>
        <row r="6390">
          <cell r="D6390">
            <v>3085</v>
          </cell>
        </row>
        <row r="6391">
          <cell r="D6391">
            <v>8600</v>
          </cell>
        </row>
        <row r="6392">
          <cell r="D6392">
            <v>535</v>
          </cell>
        </row>
        <row r="6393">
          <cell r="D6393">
            <v>310</v>
          </cell>
        </row>
        <row r="6394">
          <cell r="D6394">
            <v>2515</v>
          </cell>
        </row>
        <row r="6395">
          <cell r="D6395">
            <v>1340</v>
          </cell>
        </row>
        <row r="6396">
          <cell r="D6396">
            <v>145</v>
          </cell>
        </row>
        <row r="6397">
          <cell r="D6397">
            <v>700</v>
          </cell>
        </row>
        <row r="6398">
          <cell r="D6398">
            <v>275</v>
          </cell>
        </row>
        <row r="6399">
          <cell r="D6399">
            <v>1135</v>
          </cell>
        </row>
        <row r="6400">
          <cell r="D6400">
            <v>670</v>
          </cell>
        </row>
        <row r="6401">
          <cell r="D6401">
            <v>1170</v>
          </cell>
        </row>
        <row r="6402">
          <cell r="D6402">
            <v>5210</v>
          </cell>
        </row>
        <row r="6403">
          <cell r="D6403">
            <v>1195</v>
          </cell>
        </row>
        <row r="6404">
          <cell r="D6404">
            <v>1765</v>
          </cell>
        </row>
        <row r="6405">
          <cell r="D6405">
            <v>6130</v>
          </cell>
        </row>
        <row r="6406">
          <cell r="D6406">
            <v>365</v>
          </cell>
        </row>
        <row r="6407">
          <cell r="D6407">
            <v>2625</v>
          </cell>
        </row>
        <row r="6408">
          <cell r="D6408">
            <v>900</v>
          </cell>
        </row>
        <row r="6409">
          <cell r="D6409">
            <v>1425</v>
          </cell>
        </row>
        <row r="6410">
          <cell r="D6410">
            <v>1990</v>
          </cell>
        </row>
        <row r="6411">
          <cell r="D6411">
            <v>515</v>
          </cell>
        </row>
        <row r="6412">
          <cell r="D6412">
            <v>1875</v>
          </cell>
        </row>
        <row r="6413">
          <cell r="D6413">
            <v>2545</v>
          </cell>
        </row>
        <row r="6414">
          <cell r="D6414">
            <v>440</v>
          </cell>
        </row>
        <row r="6415">
          <cell r="D6415">
            <v>1770</v>
          </cell>
        </row>
        <row r="6416">
          <cell r="D6416">
            <v>1080</v>
          </cell>
        </row>
        <row r="6417">
          <cell r="D6417">
            <v>3605</v>
          </cell>
        </row>
        <row r="6418">
          <cell r="D6418">
            <v>3655</v>
          </cell>
        </row>
        <row r="6419">
          <cell r="D6419">
            <v>3175</v>
          </cell>
        </row>
        <row r="6420">
          <cell r="D6420">
            <v>1585</v>
          </cell>
        </row>
        <row r="6421">
          <cell r="D6421">
            <v>3400</v>
          </cell>
        </row>
        <row r="6422">
          <cell r="D6422">
            <v>1565</v>
          </cell>
        </row>
        <row r="6423">
          <cell r="D6423">
            <v>2070</v>
          </cell>
        </row>
        <row r="6424">
          <cell r="D6424">
            <v>3540</v>
          </cell>
        </row>
        <row r="6425">
          <cell r="D6425">
            <v>2150</v>
          </cell>
        </row>
        <row r="6426">
          <cell r="D6426">
            <v>1080</v>
          </cell>
        </row>
        <row r="6427">
          <cell r="D6427">
            <v>90</v>
          </cell>
        </row>
        <row r="6428">
          <cell r="D6428">
            <v>2555</v>
          </cell>
        </row>
        <row r="6429">
          <cell r="D6429">
            <v>1825</v>
          </cell>
        </row>
        <row r="6430">
          <cell r="D6430">
            <v>3070</v>
          </cell>
        </row>
        <row r="6431">
          <cell r="D6431">
            <v>1110</v>
          </cell>
        </row>
        <row r="6432">
          <cell r="D6432">
            <v>1715</v>
          </cell>
        </row>
        <row r="6433">
          <cell r="D6433">
            <v>1160</v>
          </cell>
        </row>
        <row r="6434">
          <cell r="D6434">
            <v>455</v>
          </cell>
        </row>
        <row r="6435">
          <cell r="D6435">
            <v>1725</v>
          </cell>
        </row>
        <row r="6436">
          <cell r="D6436">
            <v>1505</v>
          </cell>
        </row>
        <row r="6437">
          <cell r="D6437">
            <v>3290</v>
          </cell>
        </row>
        <row r="6438">
          <cell r="D6438">
            <v>2735</v>
          </cell>
        </row>
        <row r="6439">
          <cell r="D6439">
            <v>6430</v>
          </cell>
        </row>
        <row r="6440">
          <cell r="D6440">
            <v>2245</v>
          </cell>
        </row>
        <row r="6441">
          <cell r="D6441">
            <v>10380</v>
          </cell>
        </row>
        <row r="6442">
          <cell r="D6442">
            <v>2810</v>
          </cell>
        </row>
        <row r="6443">
          <cell r="D6443">
            <v>1295</v>
          </cell>
        </row>
        <row r="6444">
          <cell r="D6444">
            <v>3435</v>
          </cell>
        </row>
        <row r="6445">
          <cell r="D6445">
            <v>3475</v>
          </cell>
        </row>
        <row r="6446">
          <cell r="D6446">
            <v>220</v>
          </cell>
        </row>
        <row r="6447">
          <cell r="D6447">
            <v>875</v>
          </cell>
        </row>
        <row r="6448">
          <cell r="D6448">
            <v>495</v>
          </cell>
        </row>
        <row r="6449">
          <cell r="D6449">
            <v>3660</v>
          </cell>
        </row>
        <row r="6450">
          <cell r="D6450">
            <v>340</v>
          </cell>
        </row>
        <row r="6451">
          <cell r="D6451">
            <v>1640</v>
          </cell>
        </row>
        <row r="6452">
          <cell r="D6452">
            <v>130</v>
          </cell>
        </row>
        <row r="6453">
          <cell r="D6453">
            <v>950</v>
          </cell>
        </row>
        <row r="6454">
          <cell r="D6454">
            <v>1905</v>
          </cell>
        </row>
        <row r="6455">
          <cell r="D6455">
            <v>570</v>
          </cell>
        </row>
        <row r="6456">
          <cell r="D6456">
            <v>2180</v>
          </cell>
        </row>
        <row r="6457">
          <cell r="D6457">
            <v>800</v>
          </cell>
        </row>
        <row r="6458">
          <cell r="D6458">
            <v>140</v>
          </cell>
        </row>
        <row r="6459">
          <cell r="D6459">
            <v>1670</v>
          </cell>
        </row>
        <row r="6460">
          <cell r="D6460">
            <v>3300</v>
          </cell>
        </row>
        <row r="6461">
          <cell r="D6461">
            <v>2550</v>
          </cell>
        </row>
        <row r="6462">
          <cell r="D6462">
            <v>1345</v>
          </cell>
        </row>
        <row r="6463">
          <cell r="D6463">
            <v>1610</v>
          </cell>
        </row>
        <row r="6464">
          <cell r="D6464">
            <v>915</v>
          </cell>
        </row>
        <row r="6465">
          <cell r="D6465">
            <v>110</v>
          </cell>
        </row>
        <row r="6466">
          <cell r="D6466">
            <v>685</v>
          </cell>
        </row>
        <row r="6467">
          <cell r="D6467">
            <v>2815</v>
          </cell>
        </row>
        <row r="6468">
          <cell r="D6468">
            <v>2245</v>
          </cell>
        </row>
        <row r="6469">
          <cell r="D6469">
            <v>600</v>
          </cell>
        </row>
        <row r="6470">
          <cell r="D6470">
            <v>1070</v>
          </cell>
        </row>
        <row r="6471">
          <cell r="D6471">
            <v>825</v>
          </cell>
        </row>
        <row r="6472">
          <cell r="D6472">
            <v>5060</v>
          </cell>
        </row>
        <row r="6473">
          <cell r="D6473">
            <v>1065</v>
          </cell>
        </row>
        <row r="6474">
          <cell r="D6474">
            <v>1145</v>
          </cell>
        </row>
        <row r="6475">
          <cell r="D6475">
            <v>3825</v>
          </cell>
        </row>
        <row r="6476">
          <cell r="D6476">
            <v>655</v>
          </cell>
        </row>
        <row r="6477">
          <cell r="D6477">
            <v>1860</v>
          </cell>
        </row>
        <row r="6478">
          <cell r="D6478">
            <v>785</v>
          </cell>
        </row>
        <row r="6479">
          <cell r="D6479">
            <v>780</v>
          </cell>
        </row>
        <row r="6480">
          <cell r="D6480">
            <v>2530</v>
          </cell>
        </row>
        <row r="6481">
          <cell r="D6481">
            <v>230</v>
          </cell>
        </row>
        <row r="6482">
          <cell r="D6482">
            <v>460</v>
          </cell>
        </row>
        <row r="6483">
          <cell r="D6483">
            <v>2225</v>
          </cell>
        </row>
        <row r="6484">
          <cell r="D6484">
            <v>425</v>
          </cell>
        </row>
        <row r="6485">
          <cell r="D6485">
            <v>1465</v>
          </cell>
        </row>
        <row r="6486">
          <cell r="D6486">
            <v>1130</v>
          </cell>
        </row>
        <row r="6487">
          <cell r="D6487">
            <v>925</v>
          </cell>
        </row>
        <row r="6488">
          <cell r="D6488">
            <v>1670</v>
          </cell>
        </row>
        <row r="6489">
          <cell r="D6489">
            <v>370</v>
          </cell>
        </row>
        <row r="6490">
          <cell r="D6490">
            <v>2410</v>
          </cell>
        </row>
        <row r="6491">
          <cell r="D6491">
            <v>715</v>
          </cell>
        </row>
        <row r="6492">
          <cell r="D6492">
            <v>915</v>
          </cell>
        </row>
        <row r="6493">
          <cell r="D6493">
            <v>1265</v>
          </cell>
        </row>
        <row r="6494">
          <cell r="D6494">
            <v>8005</v>
          </cell>
        </row>
        <row r="6495">
          <cell r="D6495">
            <v>695</v>
          </cell>
        </row>
        <row r="6496">
          <cell r="D6496">
            <v>1705</v>
          </cell>
        </row>
        <row r="6497">
          <cell r="D6497">
            <v>2340</v>
          </cell>
        </row>
        <row r="6498">
          <cell r="D6498">
            <v>875</v>
          </cell>
        </row>
        <row r="6499">
          <cell r="D6499">
            <v>2060</v>
          </cell>
        </row>
        <row r="6500">
          <cell r="D6500">
            <v>6840</v>
          </cell>
        </row>
        <row r="6501">
          <cell r="D6501">
            <v>155</v>
          </cell>
        </row>
        <row r="6502">
          <cell r="D6502">
            <v>5040</v>
          </cell>
        </row>
        <row r="6503">
          <cell r="D6503">
            <v>2510</v>
          </cell>
        </row>
        <row r="6504">
          <cell r="D6504">
            <v>1220</v>
          </cell>
        </row>
        <row r="6505">
          <cell r="D6505">
            <v>380</v>
          </cell>
        </row>
        <row r="6506">
          <cell r="D6506">
            <v>715</v>
          </cell>
        </row>
        <row r="6507">
          <cell r="D6507">
            <v>4850</v>
          </cell>
        </row>
        <row r="6508">
          <cell r="D6508">
            <v>720</v>
          </cell>
        </row>
        <row r="6509">
          <cell r="D6509">
            <v>910</v>
          </cell>
        </row>
        <row r="6510">
          <cell r="D6510">
            <v>1495</v>
          </cell>
        </row>
        <row r="6511">
          <cell r="D6511">
            <v>10515</v>
          </cell>
        </row>
        <row r="6512">
          <cell r="D6512">
            <v>680</v>
          </cell>
        </row>
        <row r="6513">
          <cell r="D6513">
            <v>1145</v>
          </cell>
        </row>
        <row r="6514">
          <cell r="D6514">
            <v>390</v>
          </cell>
        </row>
        <row r="6515">
          <cell r="D6515">
            <v>1120</v>
          </cell>
        </row>
        <row r="6516">
          <cell r="D6516">
            <v>4725</v>
          </cell>
        </row>
        <row r="6517">
          <cell r="D6517">
            <v>1680</v>
          </cell>
        </row>
        <row r="6518">
          <cell r="D6518">
            <v>1790</v>
          </cell>
        </row>
        <row r="6519">
          <cell r="D6519">
            <v>795</v>
          </cell>
        </row>
        <row r="6520">
          <cell r="D6520">
            <v>2035</v>
          </cell>
        </row>
        <row r="6521">
          <cell r="D6521">
            <v>1715</v>
          </cell>
        </row>
        <row r="6522">
          <cell r="D6522">
            <v>1750</v>
          </cell>
        </row>
        <row r="6523">
          <cell r="D6523">
            <v>1770</v>
          </cell>
        </row>
        <row r="6524">
          <cell r="D6524">
            <v>210</v>
          </cell>
        </row>
        <row r="6525">
          <cell r="D6525">
            <v>3660</v>
          </cell>
        </row>
        <row r="6526">
          <cell r="D6526">
            <v>975</v>
          </cell>
        </row>
        <row r="6527">
          <cell r="D6527">
            <v>2435</v>
          </cell>
        </row>
        <row r="6528">
          <cell r="D6528">
            <v>1115</v>
          </cell>
        </row>
        <row r="6529">
          <cell r="D6529">
            <v>2250</v>
          </cell>
        </row>
        <row r="6530">
          <cell r="D6530">
            <v>1475</v>
          </cell>
        </row>
        <row r="6531">
          <cell r="D6531">
            <v>2600</v>
          </cell>
        </row>
        <row r="6532">
          <cell r="D6532">
            <v>2425</v>
          </cell>
        </row>
        <row r="6533">
          <cell r="D6533">
            <v>2685</v>
          </cell>
        </row>
        <row r="6534">
          <cell r="D6534">
            <v>1530</v>
          </cell>
        </row>
        <row r="6535">
          <cell r="D6535">
            <v>2405</v>
          </cell>
        </row>
        <row r="6536">
          <cell r="D6536">
            <v>215</v>
          </cell>
        </row>
        <row r="6537">
          <cell r="D6537">
            <v>1575</v>
          </cell>
        </row>
        <row r="6538">
          <cell r="D6538">
            <v>7940</v>
          </cell>
        </row>
        <row r="6539">
          <cell r="D6539">
            <v>245</v>
          </cell>
        </row>
        <row r="6540">
          <cell r="D6540">
            <v>3485</v>
          </cell>
        </row>
        <row r="6541">
          <cell r="D6541">
            <v>4160</v>
          </cell>
        </row>
        <row r="6542">
          <cell r="D6542">
            <v>915</v>
          </cell>
        </row>
        <row r="6543">
          <cell r="D6543">
            <v>780</v>
          </cell>
        </row>
        <row r="6544">
          <cell r="D6544">
            <v>595</v>
          </cell>
        </row>
        <row r="6545">
          <cell r="D6545">
            <v>710</v>
          </cell>
        </row>
        <row r="6546">
          <cell r="D6546">
            <v>3840</v>
          </cell>
        </row>
        <row r="6547">
          <cell r="D6547">
            <v>455</v>
          </cell>
        </row>
        <row r="6548">
          <cell r="D6548">
            <v>2210</v>
          </cell>
        </row>
        <row r="6549">
          <cell r="D6549">
            <v>845</v>
          </cell>
        </row>
        <row r="6550">
          <cell r="D6550">
            <v>2475</v>
          </cell>
        </row>
        <row r="6551">
          <cell r="D6551">
            <v>1665</v>
          </cell>
        </row>
        <row r="6552">
          <cell r="D6552">
            <v>950</v>
          </cell>
        </row>
        <row r="6553">
          <cell r="D6553">
            <v>3685</v>
          </cell>
        </row>
        <row r="6554">
          <cell r="D6554">
            <v>1080</v>
          </cell>
        </row>
        <row r="6555">
          <cell r="D6555">
            <v>1995</v>
          </cell>
        </row>
        <row r="6556">
          <cell r="D6556">
            <v>375</v>
          </cell>
        </row>
        <row r="6557">
          <cell r="D6557">
            <v>6230</v>
          </cell>
        </row>
        <row r="6558">
          <cell r="D6558">
            <v>745</v>
          </cell>
        </row>
        <row r="6559">
          <cell r="D6559">
            <v>7830</v>
          </cell>
        </row>
        <row r="6560">
          <cell r="D6560">
            <v>260</v>
          </cell>
        </row>
        <row r="6561">
          <cell r="D6561">
            <v>880</v>
          </cell>
        </row>
        <row r="6562">
          <cell r="D6562">
            <v>1395</v>
          </cell>
        </row>
        <row r="6563">
          <cell r="D6563">
            <v>1760</v>
          </cell>
        </row>
        <row r="6564">
          <cell r="D6564">
            <v>7615</v>
          </cell>
        </row>
        <row r="6565">
          <cell r="D6565">
            <v>1370</v>
          </cell>
        </row>
        <row r="6566">
          <cell r="D6566">
            <v>1660</v>
          </cell>
        </row>
        <row r="6567">
          <cell r="D6567">
            <v>5045</v>
          </cell>
        </row>
        <row r="6568">
          <cell r="D6568">
            <v>4530</v>
          </cell>
        </row>
        <row r="6569">
          <cell r="D6569">
            <v>105</v>
          </cell>
        </row>
        <row r="6570">
          <cell r="D6570">
            <v>510</v>
          </cell>
        </row>
        <row r="6571">
          <cell r="D6571">
            <v>1075</v>
          </cell>
        </row>
        <row r="6572">
          <cell r="D6572">
            <v>130</v>
          </cell>
        </row>
        <row r="6573">
          <cell r="D6573">
            <v>1105</v>
          </cell>
        </row>
        <row r="6574">
          <cell r="D6574">
            <v>2350</v>
          </cell>
        </row>
        <row r="6575">
          <cell r="D6575">
            <v>1615</v>
          </cell>
        </row>
        <row r="6576">
          <cell r="D6576">
            <v>2020</v>
          </cell>
        </row>
        <row r="6577">
          <cell r="D6577">
            <v>1510</v>
          </cell>
        </row>
        <row r="6578">
          <cell r="D6578">
            <v>2085</v>
          </cell>
        </row>
        <row r="6579">
          <cell r="D6579">
            <v>340</v>
          </cell>
        </row>
        <row r="6580">
          <cell r="D6580">
            <v>1045</v>
          </cell>
        </row>
        <row r="6581">
          <cell r="D6581">
            <v>235</v>
          </cell>
        </row>
        <row r="6582">
          <cell r="D6582">
            <v>2265</v>
          </cell>
        </row>
        <row r="6583">
          <cell r="D6583">
            <v>1495</v>
          </cell>
        </row>
        <row r="6584">
          <cell r="D6584">
            <v>880</v>
          </cell>
        </row>
        <row r="6585">
          <cell r="D6585">
            <v>315</v>
          </cell>
        </row>
        <row r="6586">
          <cell r="D6586">
            <v>1460</v>
          </cell>
        </row>
        <row r="6587">
          <cell r="D6587">
            <v>5380</v>
          </cell>
        </row>
        <row r="6588">
          <cell r="D6588">
            <v>4290</v>
          </cell>
        </row>
        <row r="6589">
          <cell r="D6589">
            <v>1120</v>
          </cell>
        </row>
        <row r="6590">
          <cell r="D6590">
            <v>1310</v>
          </cell>
        </row>
        <row r="6591">
          <cell r="D6591">
            <v>1635</v>
          </cell>
        </row>
        <row r="6592">
          <cell r="D6592">
            <v>315</v>
          </cell>
        </row>
        <row r="6593">
          <cell r="D6593">
            <v>775</v>
          </cell>
        </row>
        <row r="6594">
          <cell r="D6594">
            <v>1695</v>
          </cell>
        </row>
        <row r="6595">
          <cell r="D6595">
            <v>1885</v>
          </cell>
        </row>
        <row r="6596">
          <cell r="D6596">
            <v>1015</v>
          </cell>
        </row>
        <row r="6597">
          <cell r="D6597">
            <v>675</v>
          </cell>
        </row>
        <row r="6598">
          <cell r="D6598">
            <v>210</v>
          </cell>
        </row>
        <row r="6599">
          <cell r="D6599">
            <v>2210</v>
          </cell>
        </row>
        <row r="6600">
          <cell r="D6600">
            <v>1500</v>
          </cell>
        </row>
        <row r="6601">
          <cell r="D6601">
            <v>1085</v>
          </cell>
        </row>
        <row r="6602">
          <cell r="D6602">
            <v>555</v>
          </cell>
        </row>
        <row r="6603">
          <cell r="D6603">
            <v>335</v>
          </cell>
        </row>
        <row r="6604">
          <cell r="D6604">
            <v>500</v>
          </cell>
        </row>
        <row r="6605">
          <cell r="D6605">
            <v>225</v>
          </cell>
        </row>
        <row r="6606">
          <cell r="D6606">
            <v>825</v>
          </cell>
        </row>
        <row r="6607">
          <cell r="D6607">
            <v>1605</v>
          </cell>
        </row>
        <row r="6608">
          <cell r="D6608">
            <v>570</v>
          </cell>
        </row>
        <row r="6609">
          <cell r="D6609">
            <v>205</v>
          </cell>
        </row>
        <row r="6610">
          <cell r="D6610">
            <v>1295</v>
          </cell>
        </row>
        <row r="6611">
          <cell r="D6611">
            <v>720</v>
          </cell>
        </row>
        <row r="6612">
          <cell r="D6612">
            <v>335</v>
          </cell>
        </row>
        <row r="6613">
          <cell r="D6613">
            <v>3460</v>
          </cell>
        </row>
        <row r="6614">
          <cell r="D6614">
            <v>1295</v>
          </cell>
        </row>
        <row r="6615">
          <cell r="D6615">
            <v>2270</v>
          </cell>
        </row>
        <row r="6616">
          <cell r="D6616">
            <v>2365</v>
          </cell>
        </row>
        <row r="6617">
          <cell r="D6617">
            <v>1265</v>
          </cell>
        </row>
        <row r="6618">
          <cell r="D6618">
            <v>1605</v>
          </cell>
        </row>
        <row r="6619">
          <cell r="D6619">
            <v>2130</v>
          </cell>
        </row>
        <row r="6620">
          <cell r="D6620">
            <v>1655</v>
          </cell>
        </row>
        <row r="6621">
          <cell r="D6621">
            <v>1275</v>
          </cell>
        </row>
        <row r="6622">
          <cell r="D6622">
            <v>2515</v>
          </cell>
        </row>
        <row r="6623">
          <cell r="D6623">
            <v>4055</v>
          </cell>
        </row>
        <row r="6624">
          <cell r="D6624">
            <v>5800</v>
          </cell>
        </row>
        <row r="6625">
          <cell r="D6625">
            <v>410</v>
          </cell>
        </row>
        <row r="6626">
          <cell r="D6626">
            <v>900</v>
          </cell>
        </row>
        <row r="6627">
          <cell r="D6627">
            <v>4090</v>
          </cell>
        </row>
        <row r="6628">
          <cell r="D6628">
            <v>1320</v>
          </cell>
        </row>
        <row r="6629">
          <cell r="D6629">
            <v>985</v>
          </cell>
        </row>
        <row r="6630">
          <cell r="D6630">
            <v>1655</v>
          </cell>
        </row>
        <row r="6631">
          <cell r="D6631">
            <v>255</v>
          </cell>
        </row>
        <row r="6632">
          <cell r="D6632">
            <v>730</v>
          </cell>
        </row>
        <row r="6633">
          <cell r="D6633">
            <v>855</v>
          </cell>
        </row>
        <row r="6634">
          <cell r="D6634">
            <v>1445</v>
          </cell>
        </row>
        <row r="6635">
          <cell r="D6635">
            <v>2365</v>
          </cell>
        </row>
        <row r="6636">
          <cell r="D6636">
            <v>220</v>
          </cell>
        </row>
        <row r="6637">
          <cell r="D6637">
            <v>765</v>
          </cell>
        </row>
        <row r="6638">
          <cell r="D6638">
            <v>845</v>
          </cell>
        </row>
        <row r="6639">
          <cell r="D6639">
            <v>850</v>
          </cell>
        </row>
        <row r="6640">
          <cell r="D6640">
            <v>785</v>
          </cell>
        </row>
        <row r="6641">
          <cell r="D6641">
            <v>1565</v>
          </cell>
        </row>
        <row r="6642">
          <cell r="D6642">
            <v>870</v>
          </cell>
        </row>
        <row r="6643">
          <cell r="D6643">
            <v>8775</v>
          </cell>
        </row>
        <row r="6644">
          <cell r="D6644">
            <v>1000</v>
          </cell>
        </row>
        <row r="6645">
          <cell r="D6645">
            <v>3770</v>
          </cell>
        </row>
        <row r="6646">
          <cell r="D6646">
            <v>1300</v>
          </cell>
        </row>
        <row r="6647">
          <cell r="D6647">
            <v>1760</v>
          </cell>
        </row>
        <row r="6648">
          <cell r="D6648">
            <v>1455</v>
          </cell>
        </row>
        <row r="6649">
          <cell r="D6649">
            <v>960</v>
          </cell>
        </row>
        <row r="6650">
          <cell r="D6650">
            <v>1895</v>
          </cell>
        </row>
        <row r="6651">
          <cell r="D6651">
            <v>815</v>
          </cell>
        </row>
        <row r="6652">
          <cell r="D6652">
            <v>90</v>
          </cell>
        </row>
        <row r="6653">
          <cell r="D6653">
            <v>1100</v>
          </cell>
        </row>
        <row r="6654">
          <cell r="D6654">
            <v>7530</v>
          </cell>
        </row>
        <row r="6655">
          <cell r="D6655">
            <v>5065</v>
          </cell>
        </row>
        <row r="6656">
          <cell r="D6656">
            <v>1605</v>
          </cell>
        </row>
        <row r="6657">
          <cell r="D6657">
            <v>2940</v>
          </cell>
        </row>
        <row r="6658">
          <cell r="D6658">
            <v>240</v>
          </cell>
        </row>
        <row r="6659">
          <cell r="D6659">
            <v>1790</v>
          </cell>
        </row>
        <row r="6660">
          <cell r="D6660">
            <v>735</v>
          </cell>
        </row>
        <row r="6661">
          <cell r="D6661">
            <v>715</v>
          </cell>
        </row>
        <row r="6662">
          <cell r="D6662">
            <v>520</v>
          </cell>
        </row>
        <row r="6663">
          <cell r="D6663">
            <v>1485</v>
          </cell>
        </row>
        <row r="6664">
          <cell r="D6664">
            <v>440</v>
          </cell>
        </row>
        <row r="6665">
          <cell r="D6665">
            <v>2615</v>
          </cell>
        </row>
        <row r="6666">
          <cell r="D6666">
            <v>4395</v>
          </cell>
        </row>
        <row r="6667">
          <cell r="D6667">
            <v>745</v>
          </cell>
        </row>
        <row r="6668">
          <cell r="D6668">
            <v>765</v>
          </cell>
        </row>
        <row r="6669">
          <cell r="D6669">
            <v>1130</v>
          </cell>
        </row>
        <row r="6670">
          <cell r="D6670">
            <v>640</v>
          </cell>
        </row>
        <row r="6671">
          <cell r="D6671">
            <v>630</v>
          </cell>
        </row>
        <row r="6672">
          <cell r="D6672">
            <v>525</v>
          </cell>
        </row>
        <row r="6673">
          <cell r="D6673">
            <v>1650</v>
          </cell>
        </row>
        <row r="6674">
          <cell r="D6674">
            <v>330</v>
          </cell>
        </row>
        <row r="6675">
          <cell r="D6675">
            <v>1140</v>
          </cell>
        </row>
        <row r="6676">
          <cell r="D6676">
            <v>1140</v>
          </cell>
        </row>
        <row r="6677">
          <cell r="D6677">
            <v>2060</v>
          </cell>
        </row>
        <row r="6678">
          <cell r="D6678">
            <v>730</v>
          </cell>
        </row>
        <row r="6679">
          <cell r="D6679">
            <v>1400</v>
          </cell>
        </row>
        <row r="6680">
          <cell r="D6680">
            <v>1225</v>
          </cell>
        </row>
        <row r="6681">
          <cell r="D6681">
            <v>510</v>
          </cell>
        </row>
        <row r="6682">
          <cell r="D6682">
            <v>255</v>
          </cell>
        </row>
        <row r="6683">
          <cell r="D6683">
            <v>1720</v>
          </cell>
        </row>
        <row r="6684">
          <cell r="D6684">
            <v>2430</v>
          </cell>
        </row>
        <row r="6685">
          <cell r="D6685">
            <v>1350</v>
          </cell>
        </row>
        <row r="6686">
          <cell r="D6686">
            <v>3830</v>
          </cell>
        </row>
        <row r="6687">
          <cell r="D6687">
            <v>1585</v>
          </cell>
        </row>
        <row r="6688">
          <cell r="D6688">
            <v>455</v>
          </cell>
        </row>
        <row r="6689">
          <cell r="D6689">
            <v>1160</v>
          </cell>
        </row>
        <row r="6690">
          <cell r="D6690">
            <v>1530</v>
          </cell>
        </row>
        <row r="6691">
          <cell r="D6691">
            <v>415</v>
          </cell>
        </row>
        <row r="6692">
          <cell r="D6692">
            <v>2450</v>
          </cell>
        </row>
        <row r="6693">
          <cell r="D6693">
            <v>215</v>
          </cell>
        </row>
        <row r="6694">
          <cell r="D6694">
            <v>2310</v>
          </cell>
        </row>
        <row r="6695">
          <cell r="D6695">
            <v>2470</v>
          </cell>
        </row>
        <row r="6696">
          <cell r="D6696">
            <v>1630</v>
          </cell>
        </row>
        <row r="6697">
          <cell r="D6697">
            <v>1920</v>
          </cell>
        </row>
        <row r="6698">
          <cell r="D6698">
            <v>1645</v>
          </cell>
        </row>
        <row r="6699">
          <cell r="D6699">
            <v>4390</v>
          </cell>
        </row>
        <row r="6700">
          <cell r="D6700">
            <v>680</v>
          </cell>
        </row>
        <row r="6701">
          <cell r="D6701">
            <v>1055</v>
          </cell>
        </row>
        <row r="6702">
          <cell r="D6702">
            <v>1195</v>
          </cell>
        </row>
        <row r="6703">
          <cell r="D6703">
            <v>2800</v>
          </cell>
        </row>
        <row r="6704">
          <cell r="D6704">
            <v>410</v>
          </cell>
        </row>
        <row r="6705">
          <cell r="D6705">
            <v>1505</v>
          </cell>
        </row>
        <row r="6706">
          <cell r="D6706">
            <v>40</v>
          </cell>
        </row>
        <row r="6707">
          <cell r="D6707">
            <v>210</v>
          </cell>
        </row>
        <row r="6708">
          <cell r="D6708">
            <v>1365</v>
          </cell>
        </row>
        <row r="6709">
          <cell r="D6709">
            <v>1970</v>
          </cell>
        </row>
        <row r="6710">
          <cell r="D6710">
            <v>475</v>
          </cell>
        </row>
        <row r="6711">
          <cell r="D6711">
            <v>410</v>
          </cell>
        </row>
        <row r="6712">
          <cell r="D6712">
            <v>495</v>
          </cell>
        </row>
        <row r="6713">
          <cell r="D6713">
            <v>1040</v>
          </cell>
        </row>
        <row r="6714">
          <cell r="D6714">
            <v>1205</v>
          </cell>
        </row>
        <row r="6715">
          <cell r="D6715">
            <v>810</v>
          </cell>
        </row>
        <row r="6716">
          <cell r="D6716">
            <v>325</v>
          </cell>
        </row>
        <row r="6717">
          <cell r="D6717">
            <v>1695</v>
          </cell>
        </row>
        <row r="6718">
          <cell r="D6718">
            <v>1220</v>
          </cell>
        </row>
        <row r="6719">
          <cell r="D6719">
            <v>660</v>
          </cell>
        </row>
        <row r="6720">
          <cell r="D6720">
            <v>1855</v>
          </cell>
        </row>
        <row r="6721">
          <cell r="D6721">
            <v>950</v>
          </cell>
        </row>
        <row r="6722">
          <cell r="D6722">
            <v>1345</v>
          </cell>
        </row>
        <row r="6723">
          <cell r="D6723">
            <v>1330</v>
          </cell>
        </row>
        <row r="6724">
          <cell r="D6724">
            <v>490</v>
          </cell>
        </row>
        <row r="6725">
          <cell r="D6725">
            <v>1110</v>
          </cell>
        </row>
        <row r="6726">
          <cell r="D6726">
            <v>355</v>
          </cell>
        </row>
        <row r="6727">
          <cell r="D6727">
            <v>490</v>
          </cell>
        </row>
        <row r="6728">
          <cell r="D6728">
            <v>445</v>
          </cell>
        </row>
        <row r="6729">
          <cell r="D6729">
            <v>2435</v>
          </cell>
        </row>
        <row r="6730">
          <cell r="D6730">
            <v>2300</v>
          </cell>
        </row>
        <row r="6731">
          <cell r="D6731">
            <v>1165</v>
          </cell>
        </row>
        <row r="6732">
          <cell r="D6732">
            <v>1545</v>
          </cell>
        </row>
        <row r="6733">
          <cell r="D6733">
            <v>380</v>
          </cell>
        </row>
        <row r="6734">
          <cell r="D6734">
            <v>160</v>
          </cell>
        </row>
        <row r="6735">
          <cell r="D6735">
            <v>1020</v>
          </cell>
        </row>
        <row r="6736">
          <cell r="D6736">
            <v>920</v>
          </cell>
        </row>
        <row r="6737">
          <cell r="D6737">
            <v>965</v>
          </cell>
        </row>
        <row r="6738">
          <cell r="D6738">
            <v>655</v>
          </cell>
        </row>
        <row r="6739">
          <cell r="D6739">
            <v>685</v>
          </cell>
        </row>
        <row r="6740">
          <cell r="D6740">
            <v>315</v>
          </cell>
        </row>
        <row r="6741">
          <cell r="D6741">
            <v>790</v>
          </cell>
        </row>
        <row r="6742">
          <cell r="D6742">
            <v>305</v>
          </cell>
        </row>
        <row r="6743">
          <cell r="D6743">
            <v>1245</v>
          </cell>
        </row>
        <row r="6744">
          <cell r="D6744">
            <v>2200</v>
          </cell>
        </row>
        <row r="6745">
          <cell r="D6745">
            <v>1760</v>
          </cell>
        </row>
        <row r="6746">
          <cell r="D6746">
            <v>2665</v>
          </cell>
        </row>
        <row r="6747">
          <cell r="D6747">
            <v>2185</v>
          </cell>
        </row>
        <row r="6748">
          <cell r="D6748">
            <v>1545</v>
          </cell>
        </row>
        <row r="6749">
          <cell r="D6749">
            <v>320</v>
          </cell>
        </row>
        <row r="6750">
          <cell r="D6750">
            <v>2515</v>
          </cell>
        </row>
        <row r="6751">
          <cell r="D6751">
            <v>745</v>
          </cell>
        </row>
        <row r="6752">
          <cell r="D6752">
            <v>2855</v>
          </cell>
        </row>
        <row r="6753">
          <cell r="D6753">
            <v>1750</v>
          </cell>
        </row>
        <row r="6754">
          <cell r="D6754">
            <v>760</v>
          </cell>
        </row>
        <row r="6755">
          <cell r="D6755">
            <v>365</v>
          </cell>
        </row>
        <row r="6756">
          <cell r="D6756">
            <v>930</v>
          </cell>
        </row>
        <row r="6757">
          <cell r="D6757">
            <v>810</v>
          </cell>
        </row>
        <row r="6758">
          <cell r="D6758">
            <v>2105</v>
          </cell>
        </row>
        <row r="6759">
          <cell r="D6759">
            <v>1035</v>
          </cell>
        </row>
        <row r="6760">
          <cell r="D6760">
            <v>830</v>
          </cell>
        </row>
        <row r="6761">
          <cell r="D6761">
            <v>1355</v>
          </cell>
        </row>
        <row r="6762">
          <cell r="D6762">
            <v>365</v>
          </cell>
        </row>
        <row r="6763">
          <cell r="D6763">
            <v>2745</v>
          </cell>
        </row>
        <row r="6764">
          <cell r="D6764">
            <v>590</v>
          </cell>
        </row>
        <row r="6765">
          <cell r="D6765">
            <v>1485</v>
          </cell>
        </row>
        <row r="6766">
          <cell r="D6766">
            <v>5430</v>
          </cell>
        </row>
        <row r="6767">
          <cell r="D6767">
            <v>6395</v>
          </cell>
        </row>
        <row r="6768">
          <cell r="D6768">
            <v>1060</v>
          </cell>
        </row>
        <row r="6769">
          <cell r="D6769">
            <v>1340</v>
          </cell>
        </row>
        <row r="6770">
          <cell r="D6770">
            <v>3630</v>
          </cell>
        </row>
        <row r="6771">
          <cell r="D6771">
            <v>1780</v>
          </cell>
        </row>
        <row r="6772">
          <cell r="D6772">
            <v>1535</v>
          </cell>
        </row>
        <row r="6773">
          <cell r="D6773">
            <v>3510</v>
          </cell>
        </row>
        <row r="6774">
          <cell r="D6774">
            <v>1215</v>
          </cell>
        </row>
        <row r="6775">
          <cell r="D6775">
            <v>540</v>
          </cell>
        </row>
        <row r="6776">
          <cell r="D6776">
            <v>2570</v>
          </cell>
        </row>
        <row r="6777">
          <cell r="D6777">
            <v>1440</v>
          </cell>
        </row>
        <row r="6778">
          <cell r="D6778">
            <v>2405</v>
          </cell>
        </row>
        <row r="6779">
          <cell r="D6779">
            <v>455</v>
          </cell>
        </row>
        <row r="6780">
          <cell r="D6780">
            <v>365</v>
          </cell>
        </row>
        <row r="6781">
          <cell r="D6781">
            <v>985</v>
          </cell>
        </row>
        <row r="6782">
          <cell r="D6782">
            <v>2010</v>
          </cell>
        </row>
        <row r="6783">
          <cell r="D6783">
            <v>780</v>
          </cell>
        </row>
        <row r="6784">
          <cell r="D6784">
            <v>1500</v>
          </cell>
        </row>
        <row r="6785">
          <cell r="D6785">
            <v>1155</v>
          </cell>
        </row>
        <row r="6786">
          <cell r="D6786">
            <v>5615</v>
          </cell>
        </row>
        <row r="6787">
          <cell r="D6787">
            <v>645</v>
          </cell>
        </row>
        <row r="6788">
          <cell r="D6788">
            <v>715</v>
          </cell>
        </row>
        <row r="6789">
          <cell r="D6789">
            <v>4515</v>
          </cell>
        </row>
        <row r="6790">
          <cell r="D6790">
            <v>1575</v>
          </cell>
        </row>
        <row r="6791">
          <cell r="D6791">
            <v>1945</v>
          </cell>
        </row>
        <row r="6792">
          <cell r="D6792">
            <v>625</v>
          </cell>
        </row>
        <row r="6793">
          <cell r="D6793">
            <v>1685</v>
          </cell>
        </row>
        <row r="6794">
          <cell r="D6794">
            <v>625</v>
          </cell>
        </row>
        <row r="6795">
          <cell r="D6795">
            <v>430</v>
          </cell>
        </row>
        <row r="6796">
          <cell r="D6796">
            <v>3310</v>
          </cell>
        </row>
        <row r="6797">
          <cell r="D6797">
            <v>660</v>
          </cell>
        </row>
        <row r="6798">
          <cell r="D6798">
            <v>1825</v>
          </cell>
        </row>
        <row r="6799">
          <cell r="D6799">
            <v>125</v>
          </cell>
        </row>
        <row r="6800">
          <cell r="D6800">
            <v>1380</v>
          </cell>
        </row>
        <row r="6801">
          <cell r="D6801">
            <v>1820</v>
          </cell>
        </row>
        <row r="6802">
          <cell r="D6802">
            <v>125</v>
          </cell>
        </row>
        <row r="6803">
          <cell r="D6803">
            <v>855</v>
          </cell>
        </row>
        <row r="6804">
          <cell r="D6804">
            <v>745</v>
          </cell>
        </row>
        <row r="6805">
          <cell r="D6805">
            <v>1695</v>
          </cell>
        </row>
        <row r="6806">
          <cell r="D6806">
            <v>1075</v>
          </cell>
        </row>
        <row r="6807">
          <cell r="D6807">
            <v>1205</v>
          </cell>
        </row>
        <row r="6808">
          <cell r="D6808">
            <v>3770</v>
          </cell>
        </row>
        <row r="6809">
          <cell r="D6809">
            <v>2275</v>
          </cell>
        </row>
        <row r="6810">
          <cell r="D6810">
            <v>3700</v>
          </cell>
        </row>
        <row r="6811">
          <cell r="D6811">
            <v>1535</v>
          </cell>
        </row>
        <row r="6812">
          <cell r="D6812">
            <v>2430</v>
          </cell>
        </row>
        <row r="6813">
          <cell r="D6813">
            <v>2030</v>
          </cell>
        </row>
        <row r="6814">
          <cell r="D6814">
            <v>675</v>
          </cell>
        </row>
        <row r="6815">
          <cell r="D6815">
            <v>2400</v>
          </cell>
        </row>
        <row r="6816">
          <cell r="D6816">
            <v>1720</v>
          </cell>
        </row>
        <row r="6817">
          <cell r="D6817">
            <v>455</v>
          </cell>
        </row>
        <row r="6818">
          <cell r="D6818">
            <v>2145</v>
          </cell>
        </row>
        <row r="6819">
          <cell r="D6819">
            <v>1720</v>
          </cell>
        </row>
        <row r="6820">
          <cell r="D6820">
            <v>1195</v>
          </cell>
        </row>
        <row r="6821">
          <cell r="D6821">
            <v>160</v>
          </cell>
        </row>
        <row r="6822">
          <cell r="D6822">
            <v>850</v>
          </cell>
        </row>
        <row r="6823">
          <cell r="D6823">
            <v>985</v>
          </cell>
        </row>
        <row r="6824">
          <cell r="D6824">
            <v>100</v>
          </cell>
        </row>
        <row r="6825">
          <cell r="D6825">
            <v>1445</v>
          </cell>
        </row>
        <row r="6826">
          <cell r="D6826">
            <v>1900</v>
          </cell>
        </row>
        <row r="6827">
          <cell r="D6827">
            <v>620</v>
          </cell>
        </row>
        <row r="6828">
          <cell r="D6828">
            <v>695</v>
          </cell>
        </row>
        <row r="6829">
          <cell r="D6829">
            <v>690</v>
          </cell>
        </row>
        <row r="6830">
          <cell r="D6830">
            <v>1210</v>
          </cell>
        </row>
        <row r="6831">
          <cell r="D6831">
            <v>1695</v>
          </cell>
        </row>
        <row r="6832">
          <cell r="D6832">
            <v>1190</v>
          </cell>
        </row>
        <row r="6833">
          <cell r="D6833">
            <v>1515</v>
          </cell>
        </row>
        <row r="6834">
          <cell r="D6834">
            <v>200</v>
          </cell>
        </row>
        <row r="6835">
          <cell r="D6835">
            <v>540</v>
          </cell>
        </row>
        <row r="6836">
          <cell r="D6836">
            <v>1330</v>
          </cell>
        </row>
        <row r="6837">
          <cell r="D6837">
            <v>730</v>
          </cell>
        </row>
        <row r="6838">
          <cell r="D6838">
            <v>1770</v>
          </cell>
        </row>
        <row r="6839">
          <cell r="D6839">
            <v>1385</v>
          </cell>
        </row>
        <row r="6840">
          <cell r="D6840">
            <v>6550</v>
          </cell>
        </row>
        <row r="6841">
          <cell r="D6841">
            <v>2990</v>
          </cell>
        </row>
        <row r="6842">
          <cell r="D6842">
            <v>1050</v>
          </cell>
        </row>
        <row r="6843">
          <cell r="D6843">
            <v>1125</v>
          </cell>
        </row>
        <row r="6844">
          <cell r="D6844">
            <v>3420</v>
          </cell>
        </row>
        <row r="6845">
          <cell r="D6845">
            <v>1485</v>
          </cell>
        </row>
        <row r="6846">
          <cell r="D6846">
            <v>1950</v>
          </cell>
        </row>
        <row r="6847">
          <cell r="D6847">
            <v>705</v>
          </cell>
        </row>
        <row r="6848">
          <cell r="D6848">
            <v>690</v>
          </cell>
        </row>
        <row r="6849">
          <cell r="D6849">
            <v>1820</v>
          </cell>
        </row>
        <row r="6850">
          <cell r="D6850">
            <v>2020</v>
          </cell>
        </row>
        <row r="6851">
          <cell r="D6851">
            <v>3515</v>
          </cell>
        </row>
        <row r="6852">
          <cell r="D6852">
            <v>1890</v>
          </cell>
        </row>
        <row r="6853">
          <cell r="D6853">
            <v>850</v>
          </cell>
        </row>
        <row r="6854">
          <cell r="D6854">
            <v>1145</v>
          </cell>
        </row>
        <row r="6855">
          <cell r="D6855">
            <v>2725</v>
          </cell>
        </row>
        <row r="6856">
          <cell r="D6856">
            <v>1170</v>
          </cell>
        </row>
        <row r="6857">
          <cell r="D6857">
            <v>3860</v>
          </cell>
        </row>
        <row r="6858">
          <cell r="D6858">
            <v>2490</v>
          </cell>
        </row>
        <row r="6859">
          <cell r="D6859">
            <v>590</v>
          </cell>
        </row>
        <row r="6860">
          <cell r="D6860">
            <v>800</v>
          </cell>
        </row>
        <row r="6861">
          <cell r="D6861">
            <v>670</v>
          </cell>
        </row>
        <row r="6862">
          <cell r="D6862">
            <v>2770</v>
          </cell>
        </row>
        <row r="6863">
          <cell r="D6863">
            <v>2555</v>
          </cell>
        </row>
        <row r="6864">
          <cell r="D6864">
            <v>1355</v>
          </cell>
        </row>
        <row r="6865">
          <cell r="D6865">
            <v>745</v>
          </cell>
        </row>
        <row r="6866">
          <cell r="D6866">
            <v>830</v>
          </cell>
        </row>
        <row r="6867">
          <cell r="D6867">
            <v>295</v>
          </cell>
        </row>
        <row r="6868">
          <cell r="D6868">
            <v>35</v>
          </cell>
        </row>
        <row r="6869">
          <cell r="D6869">
            <v>1295</v>
          </cell>
        </row>
        <row r="6870">
          <cell r="D6870">
            <v>1565</v>
          </cell>
        </row>
        <row r="6871">
          <cell r="D6871">
            <v>2170</v>
          </cell>
        </row>
        <row r="6872">
          <cell r="D6872">
            <v>920</v>
          </cell>
        </row>
        <row r="6873">
          <cell r="D6873">
            <v>1050</v>
          </cell>
        </row>
        <row r="6874">
          <cell r="D6874">
            <v>430</v>
          </cell>
        </row>
        <row r="6875">
          <cell r="D6875">
            <v>1185</v>
          </cell>
        </row>
        <row r="6876">
          <cell r="D6876">
            <v>895</v>
          </cell>
        </row>
        <row r="6877">
          <cell r="D6877">
            <v>1450</v>
          </cell>
        </row>
        <row r="6878">
          <cell r="D6878">
            <v>2690</v>
          </cell>
        </row>
        <row r="6879">
          <cell r="D6879">
            <v>940</v>
          </cell>
        </row>
        <row r="6880">
          <cell r="D6880">
            <v>1940</v>
          </cell>
        </row>
        <row r="6881">
          <cell r="D6881">
            <v>260</v>
          </cell>
        </row>
        <row r="6882">
          <cell r="D6882">
            <v>3985</v>
          </cell>
        </row>
        <row r="6883">
          <cell r="D6883">
            <v>1010</v>
          </cell>
        </row>
        <row r="6884">
          <cell r="D6884">
            <v>125</v>
          </cell>
        </row>
        <row r="6885">
          <cell r="D6885">
            <v>4285</v>
          </cell>
        </row>
        <row r="6886">
          <cell r="D6886">
            <v>670</v>
          </cell>
        </row>
        <row r="6887">
          <cell r="D6887">
            <v>1260</v>
          </cell>
        </row>
        <row r="6888">
          <cell r="D6888">
            <v>1200</v>
          </cell>
        </row>
        <row r="6889">
          <cell r="D6889">
            <v>1355</v>
          </cell>
        </row>
        <row r="6890">
          <cell r="D6890">
            <v>575</v>
          </cell>
        </row>
        <row r="6891">
          <cell r="D6891">
            <v>2665</v>
          </cell>
        </row>
        <row r="6892">
          <cell r="D6892">
            <v>745</v>
          </cell>
        </row>
        <row r="6893">
          <cell r="D6893">
            <v>3630</v>
          </cell>
        </row>
        <row r="6894">
          <cell r="D6894">
            <v>1325</v>
          </cell>
        </row>
        <row r="6895">
          <cell r="D6895">
            <v>2335</v>
          </cell>
        </row>
        <row r="6896">
          <cell r="D6896">
            <v>880</v>
          </cell>
        </row>
        <row r="6897">
          <cell r="D6897">
            <v>3880</v>
          </cell>
        </row>
        <row r="6898">
          <cell r="D6898">
            <v>575</v>
          </cell>
        </row>
        <row r="6899">
          <cell r="D6899">
            <v>1190</v>
          </cell>
        </row>
        <row r="6900">
          <cell r="D6900">
            <v>395</v>
          </cell>
        </row>
        <row r="6901">
          <cell r="D6901">
            <v>490</v>
          </cell>
        </row>
        <row r="6902">
          <cell r="D6902">
            <v>1210</v>
          </cell>
        </row>
        <row r="6903">
          <cell r="D6903">
            <v>465</v>
          </cell>
        </row>
        <row r="6904">
          <cell r="D6904">
            <v>1350</v>
          </cell>
        </row>
        <row r="6905">
          <cell r="D6905">
            <v>1185</v>
          </cell>
        </row>
        <row r="6906">
          <cell r="D6906">
            <v>315</v>
          </cell>
        </row>
        <row r="6907">
          <cell r="D6907">
            <v>2290</v>
          </cell>
        </row>
        <row r="6908">
          <cell r="D6908">
            <v>2140</v>
          </cell>
        </row>
        <row r="6909">
          <cell r="D6909">
            <v>190</v>
          </cell>
        </row>
        <row r="6910">
          <cell r="D6910">
            <v>365</v>
          </cell>
        </row>
        <row r="6911">
          <cell r="D6911">
            <v>575</v>
          </cell>
        </row>
        <row r="6912">
          <cell r="D6912">
            <v>1670</v>
          </cell>
        </row>
        <row r="6913">
          <cell r="D6913">
            <v>675</v>
          </cell>
        </row>
        <row r="6914">
          <cell r="D6914">
            <v>230</v>
          </cell>
        </row>
        <row r="6915">
          <cell r="D6915">
            <v>1380</v>
          </cell>
        </row>
        <row r="6916">
          <cell r="D6916">
            <v>2255</v>
          </cell>
        </row>
        <row r="6917">
          <cell r="D6917">
            <v>295</v>
          </cell>
        </row>
        <row r="6918">
          <cell r="D6918">
            <v>1050</v>
          </cell>
        </row>
        <row r="6919">
          <cell r="D6919">
            <v>3485</v>
          </cell>
        </row>
        <row r="6920">
          <cell r="D6920">
            <v>2565</v>
          </cell>
        </row>
        <row r="6921">
          <cell r="D6921">
            <v>1330</v>
          </cell>
        </row>
        <row r="6922">
          <cell r="D6922">
            <v>1890</v>
          </cell>
        </row>
        <row r="6923">
          <cell r="D6923">
            <v>385</v>
          </cell>
        </row>
        <row r="6924">
          <cell r="D6924">
            <v>835</v>
          </cell>
        </row>
        <row r="6925">
          <cell r="D6925">
            <v>1265</v>
          </cell>
        </row>
        <row r="6926">
          <cell r="D6926">
            <v>900</v>
          </cell>
        </row>
        <row r="6927">
          <cell r="D6927">
            <v>1160</v>
          </cell>
        </row>
        <row r="6928">
          <cell r="D6928">
            <v>1475</v>
          </cell>
        </row>
        <row r="6929">
          <cell r="D6929">
            <v>1720</v>
          </cell>
        </row>
        <row r="6930">
          <cell r="D6930">
            <v>380</v>
          </cell>
        </row>
        <row r="6931">
          <cell r="D6931">
            <v>1880</v>
          </cell>
        </row>
        <row r="6932">
          <cell r="D6932">
            <v>12695</v>
          </cell>
        </row>
        <row r="6933">
          <cell r="D6933">
            <v>410</v>
          </cell>
        </row>
        <row r="6934">
          <cell r="D6934">
            <v>270</v>
          </cell>
        </row>
        <row r="6935">
          <cell r="D6935">
            <v>1145</v>
          </cell>
        </row>
        <row r="6936">
          <cell r="D6936">
            <v>1130</v>
          </cell>
        </row>
        <row r="6937">
          <cell r="D6937">
            <v>1710</v>
          </cell>
        </row>
        <row r="6938">
          <cell r="D6938">
            <v>1650</v>
          </cell>
        </row>
        <row r="6939">
          <cell r="D6939">
            <v>1960</v>
          </cell>
        </row>
        <row r="6940">
          <cell r="D6940">
            <v>1595</v>
          </cell>
        </row>
        <row r="6941">
          <cell r="D6941">
            <v>125</v>
          </cell>
        </row>
        <row r="6942">
          <cell r="D6942">
            <v>765</v>
          </cell>
        </row>
        <row r="6943">
          <cell r="D6943">
            <v>515</v>
          </cell>
        </row>
        <row r="6944">
          <cell r="D6944">
            <v>815</v>
          </cell>
        </row>
        <row r="6945">
          <cell r="D6945">
            <v>955</v>
          </cell>
        </row>
        <row r="6946">
          <cell r="D6946">
            <v>1650</v>
          </cell>
        </row>
        <row r="6947">
          <cell r="D6947">
            <v>790</v>
          </cell>
        </row>
        <row r="6948">
          <cell r="D6948">
            <v>1085</v>
          </cell>
        </row>
        <row r="6949">
          <cell r="D6949">
            <v>510</v>
          </cell>
        </row>
        <row r="6950">
          <cell r="D6950">
            <v>850</v>
          </cell>
        </row>
        <row r="6951">
          <cell r="D6951">
            <v>270</v>
          </cell>
        </row>
        <row r="6952">
          <cell r="D6952">
            <v>290</v>
          </cell>
        </row>
        <row r="6953">
          <cell r="D6953">
            <v>315</v>
          </cell>
        </row>
        <row r="6954">
          <cell r="D6954">
            <v>555</v>
          </cell>
        </row>
        <row r="6955">
          <cell r="D6955">
            <v>560</v>
          </cell>
        </row>
        <row r="6956">
          <cell r="D6956">
            <v>3045</v>
          </cell>
        </row>
        <row r="6957">
          <cell r="D6957">
            <v>655</v>
          </cell>
        </row>
        <row r="6958">
          <cell r="D6958">
            <v>1800</v>
          </cell>
        </row>
        <row r="6959">
          <cell r="D6959">
            <v>2225</v>
          </cell>
        </row>
        <row r="6960">
          <cell r="D6960">
            <v>6285</v>
          </cell>
        </row>
        <row r="6961">
          <cell r="D6961">
            <v>370</v>
          </cell>
        </row>
        <row r="6962">
          <cell r="D6962">
            <v>925</v>
          </cell>
        </row>
        <row r="6963">
          <cell r="D6963">
            <v>350</v>
          </cell>
        </row>
        <row r="6964">
          <cell r="D6964">
            <v>690</v>
          </cell>
        </row>
        <row r="6965">
          <cell r="D6965">
            <v>765</v>
          </cell>
        </row>
        <row r="6966">
          <cell r="D6966">
            <v>330</v>
          </cell>
        </row>
        <row r="6967">
          <cell r="D6967">
            <v>150</v>
          </cell>
        </row>
        <row r="6968">
          <cell r="D6968">
            <v>1165</v>
          </cell>
        </row>
        <row r="6969">
          <cell r="D6969">
            <v>745</v>
          </cell>
        </row>
        <row r="6970">
          <cell r="D6970">
            <v>885</v>
          </cell>
        </row>
        <row r="6971">
          <cell r="D6971">
            <v>400</v>
          </cell>
        </row>
        <row r="6972">
          <cell r="D6972">
            <v>600</v>
          </cell>
        </row>
        <row r="6973">
          <cell r="D6973">
            <v>1075</v>
          </cell>
        </row>
        <row r="6974">
          <cell r="D6974">
            <v>805</v>
          </cell>
        </row>
        <row r="6975">
          <cell r="D6975">
            <v>3115</v>
          </cell>
        </row>
        <row r="6976">
          <cell r="D6976">
            <v>530</v>
          </cell>
        </row>
        <row r="6977">
          <cell r="D6977">
            <v>760</v>
          </cell>
        </row>
        <row r="6978">
          <cell r="D6978">
            <v>865</v>
          </cell>
        </row>
        <row r="6979">
          <cell r="D6979">
            <v>1585</v>
          </cell>
        </row>
        <row r="6980">
          <cell r="D6980">
            <v>2435</v>
          </cell>
        </row>
        <row r="6981">
          <cell r="D6981">
            <v>360</v>
          </cell>
        </row>
        <row r="6982">
          <cell r="D6982">
            <v>1705</v>
          </cell>
        </row>
        <row r="6983">
          <cell r="D6983">
            <v>2375</v>
          </cell>
        </row>
        <row r="6984">
          <cell r="D6984">
            <v>320</v>
          </cell>
        </row>
        <row r="6985">
          <cell r="D6985">
            <v>2355</v>
          </cell>
        </row>
        <row r="6986">
          <cell r="D6986">
            <v>360</v>
          </cell>
        </row>
        <row r="6987">
          <cell r="D6987">
            <v>260</v>
          </cell>
        </row>
        <row r="6988">
          <cell r="D6988">
            <v>470</v>
          </cell>
        </row>
        <row r="6989">
          <cell r="D6989">
            <v>1205</v>
          </cell>
        </row>
        <row r="6990">
          <cell r="D6990">
            <v>610</v>
          </cell>
        </row>
        <row r="6991">
          <cell r="D6991">
            <v>710</v>
          </cell>
        </row>
        <row r="6992">
          <cell r="D6992">
            <v>1085</v>
          </cell>
        </row>
        <row r="6993">
          <cell r="D6993">
            <v>1090</v>
          </cell>
        </row>
        <row r="6994">
          <cell r="D6994">
            <v>1645</v>
          </cell>
        </row>
        <row r="6995">
          <cell r="D6995">
            <v>965</v>
          </cell>
        </row>
        <row r="6996">
          <cell r="D6996">
            <v>390</v>
          </cell>
        </row>
        <row r="6997">
          <cell r="D6997">
            <v>180</v>
          </cell>
        </row>
        <row r="6998">
          <cell r="D6998">
            <v>5625</v>
          </cell>
        </row>
        <row r="6999">
          <cell r="D6999">
            <v>585</v>
          </cell>
        </row>
        <row r="7000">
          <cell r="D7000">
            <v>1350</v>
          </cell>
        </row>
        <row r="7001">
          <cell r="D7001">
            <v>1355</v>
          </cell>
        </row>
        <row r="7002">
          <cell r="D7002">
            <v>865</v>
          </cell>
        </row>
        <row r="7003">
          <cell r="D7003">
            <v>125</v>
          </cell>
        </row>
        <row r="7004">
          <cell r="D7004">
            <v>2035</v>
          </cell>
        </row>
        <row r="7005">
          <cell r="D7005">
            <v>365</v>
          </cell>
        </row>
        <row r="7006">
          <cell r="D7006">
            <v>590</v>
          </cell>
        </row>
        <row r="7007">
          <cell r="D7007">
            <v>1480</v>
          </cell>
        </row>
        <row r="7008">
          <cell r="D7008">
            <v>1190</v>
          </cell>
        </row>
        <row r="7009">
          <cell r="D7009">
            <v>1140</v>
          </cell>
        </row>
        <row r="7010">
          <cell r="D7010">
            <v>290</v>
          </cell>
        </row>
        <row r="7011">
          <cell r="D7011">
            <v>650</v>
          </cell>
        </row>
        <row r="7012">
          <cell r="D7012">
            <v>895</v>
          </cell>
        </row>
        <row r="7013">
          <cell r="D7013">
            <v>410</v>
          </cell>
        </row>
        <row r="7014">
          <cell r="D7014">
            <v>1815</v>
          </cell>
        </row>
        <row r="7015">
          <cell r="D7015">
            <v>710</v>
          </cell>
        </row>
        <row r="7016">
          <cell r="D7016">
            <v>3395</v>
          </cell>
        </row>
        <row r="7017">
          <cell r="D7017">
            <v>525</v>
          </cell>
        </row>
        <row r="7018">
          <cell r="D7018">
            <v>855</v>
          </cell>
        </row>
        <row r="7019">
          <cell r="D7019">
            <v>3015</v>
          </cell>
        </row>
        <row r="7020">
          <cell r="D7020">
            <v>1555</v>
          </cell>
        </row>
        <row r="7021">
          <cell r="D7021">
            <v>585</v>
          </cell>
        </row>
        <row r="7022">
          <cell r="D7022">
            <v>1405</v>
          </cell>
        </row>
        <row r="7023">
          <cell r="D7023">
            <v>715</v>
          </cell>
        </row>
        <row r="7024">
          <cell r="D7024">
            <v>550</v>
          </cell>
        </row>
        <row r="7025">
          <cell r="D7025">
            <v>1445</v>
          </cell>
        </row>
        <row r="7026">
          <cell r="D7026">
            <v>1560</v>
          </cell>
        </row>
        <row r="7027">
          <cell r="D7027">
            <v>675</v>
          </cell>
        </row>
        <row r="7028">
          <cell r="D7028">
            <v>395</v>
          </cell>
        </row>
        <row r="7029">
          <cell r="D7029">
            <v>1580</v>
          </cell>
        </row>
        <row r="7030">
          <cell r="D7030">
            <v>60</v>
          </cell>
        </row>
        <row r="7031">
          <cell r="D7031">
            <v>400</v>
          </cell>
        </row>
        <row r="7032">
          <cell r="D7032">
            <v>3490</v>
          </cell>
        </row>
        <row r="7033">
          <cell r="D7033">
            <v>420</v>
          </cell>
        </row>
        <row r="7034">
          <cell r="D7034">
            <v>1055</v>
          </cell>
        </row>
        <row r="7035">
          <cell r="D7035">
            <v>1890</v>
          </cell>
        </row>
        <row r="7036">
          <cell r="D7036">
            <v>85</v>
          </cell>
        </row>
        <row r="7037">
          <cell r="D7037">
            <v>1125</v>
          </cell>
        </row>
        <row r="7038">
          <cell r="D7038">
            <v>1145</v>
          </cell>
        </row>
        <row r="7039">
          <cell r="D7039">
            <v>1335</v>
          </cell>
        </row>
        <row r="7040">
          <cell r="D7040">
            <v>220</v>
          </cell>
        </row>
        <row r="7041">
          <cell r="D7041">
            <v>1305</v>
          </cell>
        </row>
        <row r="7042">
          <cell r="D7042">
            <v>795</v>
          </cell>
        </row>
        <row r="7043">
          <cell r="D7043">
            <v>1200</v>
          </cell>
        </row>
        <row r="7044">
          <cell r="D7044">
            <v>210</v>
          </cell>
        </row>
        <row r="7045">
          <cell r="D7045">
            <v>550</v>
          </cell>
        </row>
        <row r="7046">
          <cell r="D7046">
            <v>115</v>
          </cell>
        </row>
        <row r="7047">
          <cell r="D7047">
            <v>770</v>
          </cell>
        </row>
        <row r="7048">
          <cell r="D7048">
            <v>1350</v>
          </cell>
        </row>
        <row r="7049">
          <cell r="D7049">
            <v>3135</v>
          </cell>
        </row>
        <row r="7050">
          <cell r="D7050">
            <v>2070</v>
          </cell>
        </row>
        <row r="7051">
          <cell r="D7051">
            <v>920</v>
          </cell>
        </row>
        <row r="7052">
          <cell r="D7052">
            <v>2045</v>
          </cell>
        </row>
        <row r="7053">
          <cell r="D7053">
            <v>820</v>
          </cell>
        </row>
        <row r="7054">
          <cell r="D7054">
            <v>560</v>
          </cell>
        </row>
        <row r="7055">
          <cell r="D7055">
            <v>195</v>
          </cell>
        </row>
        <row r="7056">
          <cell r="D7056">
            <v>315</v>
          </cell>
        </row>
        <row r="7057">
          <cell r="D7057">
            <v>7395</v>
          </cell>
        </row>
        <row r="7058">
          <cell r="D7058">
            <v>470</v>
          </cell>
        </row>
        <row r="7059">
          <cell r="D7059">
            <v>1225</v>
          </cell>
        </row>
        <row r="7060">
          <cell r="D7060">
            <v>40</v>
          </cell>
        </row>
        <row r="7061">
          <cell r="D7061">
            <v>685</v>
          </cell>
        </row>
        <row r="7062">
          <cell r="D7062">
            <v>410</v>
          </cell>
        </row>
        <row r="7063">
          <cell r="D7063">
            <v>250</v>
          </cell>
        </row>
        <row r="7064">
          <cell r="D7064">
            <v>325</v>
          </cell>
        </row>
        <row r="7065">
          <cell r="D7065">
            <v>595</v>
          </cell>
        </row>
        <row r="7066">
          <cell r="D7066">
            <v>1030</v>
          </cell>
        </row>
        <row r="7067">
          <cell r="D7067">
            <v>250</v>
          </cell>
        </row>
        <row r="7068">
          <cell r="D7068">
            <v>1470</v>
          </cell>
        </row>
        <row r="7069">
          <cell r="D7069">
            <v>380</v>
          </cell>
        </row>
        <row r="7070">
          <cell r="D7070">
            <v>1440</v>
          </cell>
        </row>
        <row r="7071">
          <cell r="D7071">
            <v>240</v>
          </cell>
        </row>
        <row r="7072">
          <cell r="D7072">
            <v>2960</v>
          </cell>
        </row>
        <row r="7073">
          <cell r="D7073">
            <v>270</v>
          </cell>
        </row>
        <row r="7074">
          <cell r="D7074">
            <v>940</v>
          </cell>
        </row>
        <row r="7075">
          <cell r="D7075">
            <v>850</v>
          </cell>
        </row>
        <row r="7076">
          <cell r="D7076">
            <v>875</v>
          </cell>
        </row>
        <row r="7077">
          <cell r="D7077">
            <v>1060</v>
          </cell>
        </row>
        <row r="7078">
          <cell r="D7078">
            <v>350</v>
          </cell>
        </row>
        <row r="7079">
          <cell r="D7079">
            <v>465</v>
          </cell>
        </row>
        <row r="7080">
          <cell r="D7080">
            <v>1620</v>
          </cell>
        </row>
        <row r="7081">
          <cell r="D7081">
            <v>1580</v>
          </cell>
        </row>
        <row r="7082">
          <cell r="D7082">
            <v>1195</v>
          </cell>
        </row>
        <row r="7083">
          <cell r="D7083">
            <v>655</v>
          </cell>
        </row>
        <row r="7084">
          <cell r="D7084">
            <v>870</v>
          </cell>
        </row>
        <row r="7085">
          <cell r="D7085">
            <v>600</v>
          </cell>
        </row>
        <row r="7086">
          <cell r="D7086">
            <v>1015</v>
          </cell>
        </row>
        <row r="7087">
          <cell r="D7087">
            <v>490</v>
          </cell>
        </row>
        <row r="7088">
          <cell r="D7088">
            <v>1055</v>
          </cell>
        </row>
        <row r="7089">
          <cell r="D7089">
            <v>710</v>
          </cell>
        </row>
        <row r="7090">
          <cell r="D7090">
            <v>1955</v>
          </cell>
        </row>
        <row r="7091">
          <cell r="D7091">
            <v>1190</v>
          </cell>
        </row>
        <row r="7092">
          <cell r="D7092">
            <v>275</v>
          </cell>
        </row>
        <row r="7093">
          <cell r="D7093">
            <v>1565</v>
          </cell>
        </row>
        <row r="7094">
          <cell r="D7094">
            <v>1720</v>
          </cell>
        </row>
        <row r="7095">
          <cell r="D7095">
            <v>380</v>
          </cell>
        </row>
        <row r="7096">
          <cell r="D7096">
            <v>735</v>
          </cell>
        </row>
        <row r="7097">
          <cell r="D7097">
            <v>175</v>
          </cell>
        </row>
        <row r="7098">
          <cell r="D7098">
            <v>450</v>
          </cell>
        </row>
        <row r="7099">
          <cell r="D7099">
            <v>1700</v>
          </cell>
        </row>
        <row r="7100">
          <cell r="D7100">
            <v>450</v>
          </cell>
        </row>
        <row r="7101">
          <cell r="D7101">
            <v>1335</v>
          </cell>
        </row>
        <row r="7102">
          <cell r="D7102">
            <v>910</v>
          </cell>
        </row>
        <row r="7103">
          <cell r="D7103">
            <v>1560</v>
          </cell>
        </row>
        <row r="7104">
          <cell r="D7104">
            <v>915</v>
          </cell>
        </row>
        <row r="7105">
          <cell r="D7105">
            <v>155</v>
          </cell>
        </row>
        <row r="7106">
          <cell r="D7106">
            <v>2895</v>
          </cell>
        </row>
        <row r="7107">
          <cell r="D7107">
            <v>1965</v>
          </cell>
        </row>
        <row r="7108">
          <cell r="D7108">
            <v>235</v>
          </cell>
        </row>
        <row r="7109">
          <cell r="D7109">
            <v>740</v>
          </cell>
        </row>
        <row r="7110">
          <cell r="D7110">
            <v>860</v>
          </cell>
        </row>
        <row r="7111">
          <cell r="D7111">
            <v>1660</v>
          </cell>
        </row>
        <row r="7112">
          <cell r="D7112">
            <v>1320</v>
          </cell>
        </row>
        <row r="7113">
          <cell r="D7113">
            <v>3945</v>
          </cell>
        </row>
        <row r="7114">
          <cell r="D7114">
            <v>3880</v>
          </cell>
        </row>
        <row r="7115">
          <cell r="D7115">
            <v>320</v>
          </cell>
        </row>
        <row r="7116">
          <cell r="D7116">
            <v>1710</v>
          </cell>
        </row>
        <row r="7117">
          <cell r="D7117">
            <v>165</v>
          </cell>
        </row>
        <row r="7118">
          <cell r="D7118">
            <v>1155</v>
          </cell>
        </row>
        <row r="7119">
          <cell r="D7119">
            <v>415</v>
          </cell>
        </row>
        <row r="7120">
          <cell r="D7120">
            <v>195</v>
          </cell>
        </row>
        <row r="7121">
          <cell r="D7121">
            <v>315</v>
          </cell>
        </row>
        <row r="7122">
          <cell r="D7122">
            <v>1130</v>
          </cell>
        </row>
        <row r="7123">
          <cell r="D7123">
            <v>985</v>
          </cell>
        </row>
        <row r="7124">
          <cell r="D7124">
            <v>420</v>
          </cell>
        </row>
        <row r="7125">
          <cell r="D7125">
            <v>470</v>
          </cell>
        </row>
        <row r="7126">
          <cell r="D7126">
            <v>1325</v>
          </cell>
        </row>
        <row r="7127">
          <cell r="D7127">
            <v>270</v>
          </cell>
        </row>
        <row r="7128">
          <cell r="D7128">
            <v>705</v>
          </cell>
        </row>
        <row r="7129">
          <cell r="D7129">
            <v>1665</v>
          </cell>
        </row>
        <row r="7130">
          <cell r="D7130">
            <v>350</v>
          </cell>
        </row>
        <row r="7131">
          <cell r="D7131">
            <v>55</v>
          </cell>
        </row>
        <row r="7132">
          <cell r="D7132">
            <v>595</v>
          </cell>
        </row>
        <row r="7133">
          <cell r="D7133">
            <v>510</v>
          </cell>
        </row>
        <row r="7134">
          <cell r="D7134">
            <v>165</v>
          </cell>
        </row>
        <row r="7135">
          <cell r="D7135">
            <v>420</v>
          </cell>
        </row>
        <row r="7136">
          <cell r="D7136">
            <v>1070</v>
          </cell>
        </row>
        <row r="7137">
          <cell r="D7137">
            <v>1110</v>
          </cell>
        </row>
        <row r="7138">
          <cell r="D7138">
            <v>315</v>
          </cell>
        </row>
        <row r="7139">
          <cell r="D7139">
            <v>1110</v>
          </cell>
        </row>
        <row r="7140">
          <cell r="D7140">
            <v>630</v>
          </cell>
        </row>
        <row r="7141">
          <cell r="D7141">
            <v>140</v>
          </cell>
        </row>
        <row r="7142">
          <cell r="D7142">
            <v>405</v>
          </cell>
        </row>
        <row r="7143">
          <cell r="D7143">
            <v>340</v>
          </cell>
        </row>
        <row r="7144">
          <cell r="D7144">
            <v>1505</v>
          </cell>
        </row>
        <row r="7145">
          <cell r="D7145">
            <v>695</v>
          </cell>
        </row>
        <row r="7146">
          <cell r="D7146">
            <v>430</v>
          </cell>
        </row>
        <row r="7147">
          <cell r="D7147">
            <v>145</v>
          </cell>
        </row>
        <row r="7148">
          <cell r="D7148">
            <v>915</v>
          </cell>
        </row>
        <row r="7149">
          <cell r="D7149">
            <v>2330</v>
          </cell>
        </row>
        <row r="7150">
          <cell r="D7150">
            <v>175</v>
          </cell>
        </row>
        <row r="7151">
          <cell r="D7151">
            <v>340</v>
          </cell>
        </row>
        <row r="7152">
          <cell r="D7152">
            <v>420</v>
          </cell>
        </row>
        <row r="7153">
          <cell r="D7153">
            <v>960</v>
          </cell>
        </row>
        <row r="7154">
          <cell r="D7154">
            <v>750</v>
          </cell>
        </row>
        <row r="7155">
          <cell r="D7155">
            <v>300</v>
          </cell>
        </row>
        <row r="7156">
          <cell r="D7156">
            <v>285</v>
          </cell>
        </row>
        <row r="7157">
          <cell r="D7157">
            <v>870</v>
          </cell>
        </row>
        <row r="7158">
          <cell r="D7158">
            <v>2060</v>
          </cell>
        </row>
        <row r="7159">
          <cell r="D7159">
            <v>1260</v>
          </cell>
        </row>
        <row r="7160">
          <cell r="D7160">
            <v>200</v>
          </cell>
        </row>
        <row r="7161">
          <cell r="D7161">
            <v>2360</v>
          </cell>
        </row>
        <row r="7162">
          <cell r="D7162">
            <v>215</v>
          </cell>
        </row>
        <row r="7163">
          <cell r="D7163">
            <v>2450</v>
          </cell>
        </row>
        <row r="7164">
          <cell r="D7164">
            <v>855</v>
          </cell>
        </row>
        <row r="7165">
          <cell r="D7165">
            <v>2015</v>
          </cell>
        </row>
        <row r="7166">
          <cell r="D7166">
            <v>1200</v>
          </cell>
        </row>
        <row r="7167">
          <cell r="D7167">
            <v>505</v>
          </cell>
        </row>
        <row r="7168">
          <cell r="D7168">
            <v>640</v>
          </cell>
        </row>
        <row r="7169">
          <cell r="D7169">
            <v>95</v>
          </cell>
        </row>
        <row r="7170">
          <cell r="D7170">
            <v>475</v>
          </cell>
        </row>
        <row r="7171">
          <cell r="D7171">
            <v>1810</v>
          </cell>
        </row>
        <row r="7172">
          <cell r="D7172">
            <v>480</v>
          </cell>
        </row>
        <row r="7173">
          <cell r="D7173">
            <v>570</v>
          </cell>
        </row>
        <row r="7174">
          <cell r="D7174">
            <v>620</v>
          </cell>
        </row>
        <row r="7175">
          <cell r="D7175">
            <v>1330</v>
          </cell>
        </row>
        <row r="7176">
          <cell r="D7176">
            <v>345</v>
          </cell>
        </row>
        <row r="7177">
          <cell r="D7177">
            <v>85</v>
          </cell>
        </row>
        <row r="7178">
          <cell r="D7178">
            <v>55</v>
          </cell>
        </row>
        <row r="7179">
          <cell r="D7179">
            <v>2235</v>
          </cell>
        </row>
        <row r="7180">
          <cell r="D7180">
            <v>450</v>
          </cell>
        </row>
        <row r="7181">
          <cell r="D7181">
            <v>230</v>
          </cell>
        </row>
        <row r="7182">
          <cell r="D7182">
            <v>1015</v>
          </cell>
        </row>
        <row r="7183">
          <cell r="D7183">
            <v>825</v>
          </cell>
        </row>
        <row r="7184">
          <cell r="D7184">
            <v>645</v>
          </cell>
        </row>
        <row r="7185">
          <cell r="D7185">
            <v>930</v>
          </cell>
        </row>
        <row r="7186">
          <cell r="D7186">
            <v>685</v>
          </cell>
        </row>
        <row r="7187">
          <cell r="D7187">
            <v>1350</v>
          </cell>
        </row>
        <row r="7188">
          <cell r="D7188">
            <v>590</v>
          </cell>
        </row>
        <row r="7189">
          <cell r="D7189">
            <v>570</v>
          </cell>
        </row>
        <row r="7190">
          <cell r="D7190">
            <v>330</v>
          </cell>
        </row>
        <row r="7191">
          <cell r="D7191">
            <v>1770</v>
          </cell>
        </row>
        <row r="7192">
          <cell r="D7192">
            <v>100</v>
          </cell>
        </row>
        <row r="7193">
          <cell r="D7193">
            <v>2395</v>
          </cell>
        </row>
        <row r="7194">
          <cell r="D7194">
            <v>350</v>
          </cell>
        </row>
        <row r="7195">
          <cell r="D7195">
            <v>2075</v>
          </cell>
        </row>
        <row r="7196">
          <cell r="D7196">
            <v>185</v>
          </cell>
        </row>
        <row r="7197">
          <cell r="D7197">
            <v>250</v>
          </cell>
        </row>
        <row r="7198">
          <cell r="D7198">
            <v>160</v>
          </cell>
        </row>
        <row r="7199">
          <cell r="D7199">
            <v>485</v>
          </cell>
        </row>
        <row r="7200">
          <cell r="D7200">
            <v>1425</v>
          </cell>
        </row>
        <row r="7201">
          <cell r="D7201">
            <v>430</v>
          </cell>
        </row>
        <row r="7202">
          <cell r="D7202">
            <v>230</v>
          </cell>
        </row>
        <row r="7203">
          <cell r="D7203">
            <v>1510</v>
          </cell>
        </row>
        <row r="7204">
          <cell r="D7204">
            <v>800</v>
          </cell>
        </row>
        <row r="7205">
          <cell r="D7205">
            <v>635</v>
          </cell>
        </row>
        <row r="7206">
          <cell r="D7206">
            <v>600</v>
          </cell>
        </row>
        <row r="7207">
          <cell r="D7207">
            <v>720</v>
          </cell>
        </row>
        <row r="7208">
          <cell r="D7208">
            <v>1060</v>
          </cell>
        </row>
        <row r="7209">
          <cell r="D7209">
            <v>410</v>
          </cell>
        </row>
        <row r="7210">
          <cell r="D7210">
            <v>1670</v>
          </cell>
        </row>
        <row r="7211">
          <cell r="D7211">
            <v>3390</v>
          </cell>
        </row>
        <row r="7212">
          <cell r="D7212">
            <v>965</v>
          </cell>
        </row>
        <row r="7213">
          <cell r="D7213">
            <v>645</v>
          </cell>
        </row>
        <row r="7214">
          <cell r="D7214">
            <v>995</v>
          </cell>
        </row>
        <row r="7215">
          <cell r="D7215">
            <v>2045</v>
          </cell>
        </row>
        <row r="7216">
          <cell r="D7216">
            <v>3070</v>
          </cell>
        </row>
        <row r="7217">
          <cell r="D7217">
            <v>320</v>
          </cell>
        </row>
        <row r="7218">
          <cell r="D7218">
            <v>280</v>
          </cell>
        </row>
        <row r="7219">
          <cell r="D7219">
            <v>745</v>
          </cell>
        </row>
        <row r="7220">
          <cell r="D7220">
            <v>350</v>
          </cell>
        </row>
        <row r="7221">
          <cell r="D7221">
            <v>1640</v>
          </cell>
        </row>
        <row r="7222">
          <cell r="D7222">
            <v>790</v>
          </cell>
        </row>
        <row r="7223">
          <cell r="D7223">
            <v>635</v>
          </cell>
        </row>
        <row r="7224">
          <cell r="D7224">
            <v>565</v>
          </cell>
        </row>
        <row r="7225">
          <cell r="D7225">
            <v>575</v>
          </cell>
        </row>
        <row r="7226">
          <cell r="D7226">
            <v>365</v>
          </cell>
        </row>
        <row r="7227">
          <cell r="D7227">
            <v>1970</v>
          </cell>
        </row>
        <row r="7228">
          <cell r="D7228">
            <v>1300</v>
          </cell>
        </row>
        <row r="7229">
          <cell r="D7229">
            <v>155</v>
          </cell>
        </row>
        <row r="7230">
          <cell r="D7230">
            <v>895</v>
          </cell>
        </row>
        <row r="7231">
          <cell r="D7231">
            <v>270</v>
          </cell>
        </row>
        <row r="7232">
          <cell r="D7232">
            <v>550</v>
          </cell>
        </row>
        <row r="7233">
          <cell r="D7233">
            <v>450</v>
          </cell>
        </row>
        <row r="7234">
          <cell r="D7234">
            <v>330</v>
          </cell>
        </row>
        <row r="7235">
          <cell r="D7235">
            <v>265</v>
          </cell>
        </row>
        <row r="7236">
          <cell r="D7236">
            <v>295</v>
          </cell>
        </row>
        <row r="7237">
          <cell r="D7237">
            <v>300</v>
          </cell>
        </row>
        <row r="7238">
          <cell r="D7238">
            <v>1725</v>
          </cell>
        </row>
        <row r="7239">
          <cell r="D7239">
            <v>370</v>
          </cell>
        </row>
        <row r="7240">
          <cell r="D7240">
            <v>775</v>
          </cell>
        </row>
        <row r="7241">
          <cell r="D7241">
            <v>790</v>
          </cell>
        </row>
        <row r="7242">
          <cell r="D7242">
            <v>630</v>
          </cell>
        </row>
        <row r="7243">
          <cell r="D7243">
            <v>855</v>
          </cell>
        </row>
        <row r="7244">
          <cell r="D7244">
            <v>75</v>
          </cell>
        </row>
        <row r="7245">
          <cell r="D7245">
            <v>925</v>
          </cell>
        </row>
        <row r="7246">
          <cell r="D7246">
            <v>300</v>
          </cell>
        </row>
        <row r="7247">
          <cell r="D7247">
            <v>570</v>
          </cell>
        </row>
        <row r="7248">
          <cell r="D7248">
            <v>625</v>
          </cell>
        </row>
        <row r="7249">
          <cell r="D7249">
            <v>830</v>
          </cell>
        </row>
        <row r="7250">
          <cell r="D7250">
            <v>985</v>
          </cell>
        </row>
        <row r="7251">
          <cell r="D7251">
            <v>665</v>
          </cell>
        </row>
        <row r="7252">
          <cell r="D7252">
            <v>235</v>
          </cell>
        </row>
        <row r="7253">
          <cell r="D7253">
            <v>855</v>
          </cell>
        </row>
        <row r="7254">
          <cell r="D7254">
            <v>375</v>
          </cell>
        </row>
        <row r="7255">
          <cell r="D7255">
            <v>665</v>
          </cell>
        </row>
        <row r="7256">
          <cell r="D7256">
            <v>260</v>
          </cell>
        </row>
        <row r="7257">
          <cell r="D7257">
            <v>890</v>
          </cell>
        </row>
        <row r="7258">
          <cell r="D7258">
            <v>285</v>
          </cell>
        </row>
        <row r="7259">
          <cell r="D7259">
            <v>465</v>
          </cell>
        </row>
        <row r="7260">
          <cell r="D7260">
            <v>940</v>
          </cell>
        </row>
        <row r="7261">
          <cell r="D7261">
            <v>200</v>
          </cell>
        </row>
        <row r="7262">
          <cell r="D7262">
            <v>270</v>
          </cell>
        </row>
        <row r="7263">
          <cell r="D7263">
            <v>590</v>
          </cell>
        </row>
        <row r="7264">
          <cell r="D7264">
            <v>425</v>
          </cell>
        </row>
        <row r="7265">
          <cell r="D7265">
            <v>665</v>
          </cell>
        </row>
        <row r="7266">
          <cell r="D7266">
            <v>740</v>
          </cell>
        </row>
        <row r="7267">
          <cell r="D7267">
            <v>305</v>
          </cell>
        </row>
        <row r="7268">
          <cell r="D7268">
            <v>620</v>
          </cell>
        </row>
        <row r="7269">
          <cell r="D7269">
            <v>7110</v>
          </cell>
        </row>
        <row r="7270">
          <cell r="D7270">
            <v>185</v>
          </cell>
        </row>
        <row r="7271">
          <cell r="D7271">
            <v>405</v>
          </cell>
        </row>
        <row r="7272">
          <cell r="D7272">
            <v>675</v>
          </cell>
        </row>
        <row r="7273">
          <cell r="D7273">
            <v>325</v>
          </cell>
        </row>
        <row r="7274">
          <cell r="D7274">
            <v>2620</v>
          </cell>
        </row>
        <row r="7275">
          <cell r="D7275">
            <v>135</v>
          </cell>
        </row>
        <row r="7276">
          <cell r="D7276">
            <v>885</v>
          </cell>
        </row>
        <row r="7277">
          <cell r="D7277">
            <v>710</v>
          </cell>
        </row>
        <row r="7278">
          <cell r="D7278">
            <v>450</v>
          </cell>
        </row>
        <row r="7279">
          <cell r="D7279">
            <v>415</v>
          </cell>
        </row>
        <row r="7280">
          <cell r="D7280">
            <v>260</v>
          </cell>
        </row>
        <row r="7281">
          <cell r="D7281">
            <v>965</v>
          </cell>
        </row>
        <row r="7282">
          <cell r="D7282">
            <v>530</v>
          </cell>
        </row>
        <row r="7283">
          <cell r="D7283">
            <v>165</v>
          </cell>
        </row>
        <row r="7284">
          <cell r="D7284">
            <v>105</v>
          </cell>
        </row>
        <row r="7285">
          <cell r="D7285">
            <v>80</v>
          </cell>
        </row>
        <row r="7286">
          <cell r="D7286">
            <v>215</v>
          </cell>
        </row>
        <row r="7287">
          <cell r="D7287">
            <v>1035</v>
          </cell>
        </row>
        <row r="7288">
          <cell r="D7288">
            <v>2170</v>
          </cell>
        </row>
        <row r="7289">
          <cell r="D7289">
            <v>95</v>
          </cell>
        </row>
        <row r="7290">
          <cell r="D7290">
            <v>615</v>
          </cell>
        </row>
        <row r="7291">
          <cell r="D7291">
            <v>1700</v>
          </cell>
        </row>
        <row r="7292">
          <cell r="D7292">
            <v>420</v>
          </cell>
        </row>
        <row r="7293">
          <cell r="D7293">
            <v>515</v>
          </cell>
        </row>
        <row r="7294">
          <cell r="D7294">
            <v>235</v>
          </cell>
        </row>
        <row r="7295">
          <cell r="D7295">
            <v>420</v>
          </cell>
        </row>
        <row r="7296">
          <cell r="D7296">
            <v>1020</v>
          </cell>
        </row>
        <row r="7297">
          <cell r="D7297">
            <v>580</v>
          </cell>
        </row>
        <row r="7298">
          <cell r="D7298">
            <v>780</v>
          </cell>
        </row>
        <row r="7299">
          <cell r="D7299">
            <v>180</v>
          </cell>
        </row>
        <row r="7300">
          <cell r="D7300">
            <v>1175</v>
          </cell>
        </row>
        <row r="7301">
          <cell r="D7301">
            <v>405</v>
          </cell>
        </row>
        <row r="7302">
          <cell r="D7302">
            <v>670</v>
          </cell>
        </row>
        <row r="7303">
          <cell r="D7303">
            <v>1025</v>
          </cell>
        </row>
        <row r="7304">
          <cell r="D7304">
            <v>885</v>
          </cell>
        </row>
        <row r="7305">
          <cell r="D7305">
            <v>495</v>
          </cell>
        </row>
        <row r="7306">
          <cell r="D7306">
            <v>135</v>
          </cell>
        </row>
        <row r="7307">
          <cell r="D7307">
            <v>660</v>
          </cell>
        </row>
        <row r="7308">
          <cell r="D7308">
            <v>470</v>
          </cell>
        </row>
        <row r="7309">
          <cell r="D7309">
            <v>1280</v>
          </cell>
        </row>
        <row r="7310">
          <cell r="D7310">
            <v>1290</v>
          </cell>
        </row>
        <row r="7311">
          <cell r="D7311">
            <v>665</v>
          </cell>
        </row>
        <row r="7312">
          <cell r="D7312">
            <v>520</v>
          </cell>
        </row>
        <row r="7313">
          <cell r="D7313">
            <v>290</v>
          </cell>
        </row>
        <row r="7314">
          <cell r="D7314">
            <v>80</v>
          </cell>
        </row>
        <row r="7315">
          <cell r="D7315">
            <v>860</v>
          </cell>
        </row>
        <row r="7316">
          <cell r="D7316">
            <v>615</v>
          </cell>
        </row>
        <row r="7317">
          <cell r="D7317">
            <v>640</v>
          </cell>
        </row>
        <row r="7318">
          <cell r="D7318">
            <v>3005</v>
          </cell>
        </row>
        <row r="7319">
          <cell r="D7319">
            <v>345</v>
          </cell>
        </row>
        <row r="7320">
          <cell r="D7320">
            <v>830</v>
          </cell>
        </row>
        <row r="7321">
          <cell r="D7321">
            <v>260</v>
          </cell>
        </row>
        <row r="7322">
          <cell r="D7322">
            <v>475</v>
          </cell>
        </row>
        <row r="7323">
          <cell r="D7323">
            <v>420</v>
          </cell>
        </row>
        <row r="7324">
          <cell r="D7324">
            <v>1940</v>
          </cell>
        </row>
        <row r="7325">
          <cell r="D7325">
            <v>805</v>
          </cell>
        </row>
        <row r="7326">
          <cell r="D7326">
            <v>1075</v>
          </cell>
        </row>
        <row r="7327">
          <cell r="D7327">
            <v>1655</v>
          </cell>
        </row>
        <row r="7328">
          <cell r="D7328">
            <v>2395</v>
          </cell>
        </row>
        <row r="7329">
          <cell r="D7329">
            <v>600</v>
          </cell>
        </row>
        <row r="7330">
          <cell r="D7330">
            <v>2330</v>
          </cell>
        </row>
        <row r="7331">
          <cell r="D7331">
            <v>375</v>
          </cell>
        </row>
        <row r="7332">
          <cell r="D7332">
            <v>450</v>
          </cell>
        </row>
        <row r="7333">
          <cell r="D7333">
            <v>235</v>
          </cell>
        </row>
        <row r="7334">
          <cell r="D7334">
            <v>265</v>
          </cell>
        </row>
        <row r="7335">
          <cell r="D7335">
            <v>115</v>
          </cell>
        </row>
        <row r="7336">
          <cell r="D7336">
            <v>490</v>
          </cell>
        </row>
        <row r="7337">
          <cell r="D7337">
            <v>670</v>
          </cell>
        </row>
        <row r="7338">
          <cell r="D7338">
            <v>260</v>
          </cell>
        </row>
        <row r="7339">
          <cell r="D7339">
            <v>130</v>
          </cell>
        </row>
        <row r="7340">
          <cell r="D7340">
            <v>1435</v>
          </cell>
        </row>
        <row r="7341">
          <cell r="D7341">
            <v>330</v>
          </cell>
        </row>
        <row r="7342">
          <cell r="D7342">
            <v>30</v>
          </cell>
        </row>
        <row r="7343">
          <cell r="D7343">
            <v>130</v>
          </cell>
        </row>
        <row r="7344">
          <cell r="D7344">
            <v>2180</v>
          </cell>
        </row>
        <row r="7345">
          <cell r="D7345">
            <v>90</v>
          </cell>
        </row>
        <row r="7346">
          <cell r="D7346">
            <v>355</v>
          </cell>
        </row>
        <row r="7347">
          <cell r="D7347">
            <v>255</v>
          </cell>
        </row>
        <row r="7348">
          <cell r="D7348">
            <v>640</v>
          </cell>
        </row>
        <row r="7349">
          <cell r="D7349">
            <v>420</v>
          </cell>
        </row>
        <row r="7350">
          <cell r="D7350">
            <v>855</v>
          </cell>
        </row>
        <row r="7351">
          <cell r="D7351">
            <v>595</v>
          </cell>
        </row>
        <row r="7352">
          <cell r="D7352">
            <v>850</v>
          </cell>
        </row>
        <row r="7353">
          <cell r="D7353">
            <v>1525</v>
          </cell>
        </row>
        <row r="7354">
          <cell r="D7354">
            <v>25</v>
          </cell>
        </row>
        <row r="7355">
          <cell r="D7355">
            <v>960</v>
          </cell>
        </row>
        <row r="7356">
          <cell r="D7356">
            <v>270</v>
          </cell>
        </row>
        <row r="7357">
          <cell r="D7357">
            <v>1045</v>
          </cell>
        </row>
        <row r="7358">
          <cell r="D7358">
            <v>540</v>
          </cell>
        </row>
        <row r="7359">
          <cell r="D7359">
            <v>490</v>
          </cell>
        </row>
        <row r="7360">
          <cell r="D7360">
            <v>795</v>
          </cell>
        </row>
        <row r="7361">
          <cell r="D7361">
            <v>120</v>
          </cell>
        </row>
        <row r="7362">
          <cell r="D7362">
            <v>1500</v>
          </cell>
        </row>
        <row r="7363">
          <cell r="D7363">
            <v>640</v>
          </cell>
        </row>
        <row r="7364">
          <cell r="D7364">
            <v>240</v>
          </cell>
        </row>
        <row r="7365">
          <cell r="D7365">
            <v>735</v>
          </cell>
        </row>
        <row r="7366">
          <cell r="D7366">
            <v>1470</v>
          </cell>
        </row>
        <row r="7367">
          <cell r="D7367">
            <v>3780</v>
          </cell>
        </row>
        <row r="7368">
          <cell r="D7368">
            <v>495</v>
          </cell>
        </row>
        <row r="7369">
          <cell r="D7369">
            <v>1215</v>
          </cell>
        </row>
        <row r="7370">
          <cell r="D7370">
            <v>1675</v>
          </cell>
        </row>
        <row r="7371">
          <cell r="D7371">
            <v>1440</v>
          </cell>
        </row>
        <row r="7372">
          <cell r="D7372">
            <v>1445</v>
          </cell>
        </row>
        <row r="7373">
          <cell r="D7373">
            <v>1275</v>
          </cell>
        </row>
        <row r="7374">
          <cell r="D7374">
            <v>140</v>
          </cell>
        </row>
        <row r="7375">
          <cell r="D7375">
            <v>160</v>
          </cell>
        </row>
        <row r="7376">
          <cell r="D7376">
            <v>240</v>
          </cell>
        </row>
        <row r="7377">
          <cell r="D7377">
            <v>290</v>
          </cell>
        </row>
        <row r="7378">
          <cell r="D7378">
            <v>575</v>
          </cell>
        </row>
        <row r="7379">
          <cell r="D7379">
            <v>700</v>
          </cell>
        </row>
        <row r="7380">
          <cell r="D7380">
            <v>1380</v>
          </cell>
        </row>
        <row r="7381">
          <cell r="D7381">
            <v>125</v>
          </cell>
        </row>
        <row r="7382">
          <cell r="D7382">
            <v>905</v>
          </cell>
        </row>
        <row r="7383">
          <cell r="D7383">
            <v>345</v>
          </cell>
        </row>
        <row r="7384">
          <cell r="D7384">
            <v>550</v>
          </cell>
        </row>
        <row r="7385">
          <cell r="D7385">
            <v>125</v>
          </cell>
        </row>
        <row r="7386">
          <cell r="D7386">
            <v>2220</v>
          </cell>
        </row>
        <row r="7387">
          <cell r="D7387">
            <v>220</v>
          </cell>
        </row>
        <row r="7388">
          <cell r="D7388">
            <v>210</v>
          </cell>
        </row>
        <row r="7389">
          <cell r="D7389">
            <v>270</v>
          </cell>
        </row>
        <row r="7390">
          <cell r="D7390">
            <v>1200</v>
          </cell>
        </row>
        <row r="7391">
          <cell r="D7391">
            <v>715</v>
          </cell>
        </row>
        <row r="7392">
          <cell r="D7392">
            <v>125</v>
          </cell>
        </row>
        <row r="7393">
          <cell r="D7393">
            <v>235</v>
          </cell>
        </row>
        <row r="7394">
          <cell r="D7394">
            <v>1420</v>
          </cell>
        </row>
        <row r="7395">
          <cell r="D7395">
            <v>295</v>
          </cell>
        </row>
        <row r="7396">
          <cell r="D7396">
            <v>430</v>
          </cell>
        </row>
        <row r="7397">
          <cell r="D7397">
            <v>1080</v>
          </cell>
        </row>
        <row r="7398">
          <cell r="D7398">
            <v>160</v>
          </cell>
        </row>
        <row r="7399">
          <cell r="D7399">
            <v>470</v>
          </cell>
        </row>
        <row r="7400">
          <cell r="D7400">
            <v>275</v>
          </cell>
        </row>
        <row r="7401">
          <cell r="D7401">
            <v>745</v>
          </cell>
        </row>
        <row r="7402">
          <cell r="D7402">
            <v>75</v>
          </cell>
        </row>
        <row r="7403">
          <cell r="D7403">
            <v>395</v>
          </cell>
        </row>
        <row r="7404">
          <cell r="D7404">
            <v>145</v>
          </cell>
        </row>
        <row r="7405">
          <cell r="D7405">
            <v>160</v>
          </cell>
        </row>
        <row r="7406">
          <cell r="D7406">
            <v>4240</v>
          </cell>
        </row>
        <row r="7407">
          <cell r="D7407">
            <v>245</v>
          </cell>
        </row>
        <row r="7408">
          <cell r="D7408">
            <v>535</v>
          </cell>
        </row>
        <row r="7409">
          <cell r="D7409">
            <v>40</v>
          </cell>
        </row>
        <row r="7410">
          <cell r="D7410">
            <v>140</v>
          </cell>
        </row>
        <row r="7411">
          <cell r="D7411">
            <v>510</v>
          </cell>
        </row>
        <row r="7412">
          <cell r="D7412">
            <v>90</v>
          </cell>
        </row>
        <row r="7413">
          <cell r="D7413">
            <v>440</v>
          </cell>
        </row>
        <row r="7414">
          <cell r="D7414">
            <v>600</v>
          </cell>
        </row>
        <row r="7415">
          <cell r="D7415">
            <v>100</v>
          </cell>
        </row>
        <row r="7416">
          <cell r="D7416">
            <v>110</v>
          </cell>
        </row>
        <row r="7417">
          <cell r="D7417">
            <v>2880</v>
          </cell>
        </row>
        <row r="7418">
          <cell r="D7418">
            <v>290</v>
          </cell>
        </row>
        <row r="7419">
          <cell r="D7419">
            <v>245</v>
          </cell>
        </row>
        <row r="7420">
          <cell r="D7420">
            <v>280</v>
          </cell>
        </row>
        <row r="7421">
          <cell r="D7421">
            <v>145</v>
          </cell>
        </row>
        <row r="7422">
          <cell r="D7422">
            <v>370</v>
          </cell>
        </row>
        <row r="7423">
          <cell r="D7423">
            <v>500</v>
          </cell>
        </row>
        <row r="7424">
          <cell r="D7424">
            <v>505</v>
          </cell>
        </row>
        <row r="7425">
          <cell r="D7425">
            <v>380</v>
          </cell>
        </row>
        <row r="7426">
          <cell r="D7426">
            <v>260</v>
          </cell>
        </row>
        <row r="7427">
          <cell r="D7427">
            <v>195</v>
          </cell>
        </row>
        <row r="7428">
          <cell r="D7428">
            <v>225</v>
          </cell>
        </row>
        <row r="7429">
          <cell r="D7429">
            <v>585</v>
          </cell>
        </row>
        <row r="7430">
          <cell r="D7430">
            <v>295</v>
          </cell>
        </row>
        <row r="7431">
          <cell r="D7431">
            <v>650</v>
          </cell>
        </row>
        <row r="7432">
          <cell r="D7432">
            <v>390</v>
          </cell>
        </row>
        <row r="7433">
          <cell r="D7433">
            <v>325</v>
          </cell>
        </row>
        <row r="7434">
          <cell r="D7434">
            <v>655</v>
          </cell>
        </row>
        <row r="7435">
          <cell r="D7435">
            <v>655</v>
          </cell>
        </row>
        <row r="7436">
          <cell r="D7436">
            <v>175</v>
          </cell>
        </row>
        <row r="7437">
          <cell r="D7437">
            <v>1025</v>
          </cell>
        </row>
        <row r="7438">
          <cell r="D7438">
            <v>1045</v>
          </cell>
        </row>
        <row r="7439">
          <cell r="D7439">
            <v>1070</v>
          </cell>
        </row>
        <row r="7440">
          <cell r="D7440">
            <v>255</v>
          </cell>
        </row>
        <row r="7441">
          <cell r="D7441">
            <v>270</v>
          </cell>
        </row>
        <row r="7442">
          <cell r="D7442">
            <v>910</v>
          </cell>
        </row>
        <row r="7443">
          <cell r="D7443">
            <v>185</v>
          </cell>
        </row>
        <row r="7444">
          <cell r="D7444">
            <v>250</v>
          </cell>
        </row>
        <row r="7445">
          <cell r="D7445">
            <v>570</v>
          </cell>
        </row>
        <row r="7446">
          <cell r="D7446">
            <v>30</v>
          </cell>
        </row>
        <row r="7447">
          <cell r="D7447">
            <v>390</v>
          </cell>
        </row>
        <row r="7448">
          <cell r="D7448">
            <v>190</v>
          </cell>
        </row>
        <row r="7449">
          <cell r="D7449">
            <v>745</v>
          </cell>
        </row>
        <row r="7450">
          <cell r="D7450">
            <v>1185</v>
          </cell>
        </row>
        <row r="7451">
          <cell r="D7451">
            <v>30</v>
          </cell>
        </row>
        <row r="7452">
          <cell r="D7452">
            <v>215</v>
          </cell>
        </row>
        <row r="7453">
          <cell r="D7453">
            <v>725</v>
          </cell>
        </row>
        <row r="7454">
          <cell r="D7454">
            <v>265</v>
          </cell>
        </row>
        <row r="7455">
          <cell r="D7455">
            <v>100</v>
          </cell>
        </row>
        <row r="7456">
          <cell r="D7456">
            <v>185</v>
          </cell>
        </row>
        <row r="7457">
          <cell r="D7457">
            <v>955</v>
          </cell>
        </row>
        <row r="7458">
          <cell r="D7458">
            <v>605</v>
          </cell>
        </row>
        <row r="7459">
          <cell r="D7459">
            <v>870</v>
          </cell>
        </row>
        <row r="7460">
          <cell r="D7460">
            <v>265</v>
          </cell>
        </row>
        <row r="7461">
          <cell r="D7461">
            <v>300</v>
          </cell>
        </row>
        <row r="7462">
          <cell r="D7462">
            <v>125</v>
          </cell>
        </row>
        <row r="7463">
          <cell r="D7463">
            <v>1315</v>
          </cell>
        </row>
        <row r="7464">
          <cell r="D7464">
            <v>345</v>
          </cell>
        </row>
        <row r="7465">
          <cell r="D7465">
            <v>1680</v>
          </cell>
        </row>
        <row r="7466">
          <cell r="D7466">
            <v>430</v>
          </cell>
        </row>
        <row r="7467">
          <cell r="D7467">
            <v>765</v>
          </cell>
        </row>
        <row r="7468">
          <cell r="D7468">
            <v>365</v>
          </cell>
        </row>
        <row r="7469">
          <cell r="D7469">
            <v>425</v>
          </cell>
        </row>
        <row r="7470">
          <cell r="D7470">
            <v>5930</v>
          </cell>
        </row>
        <row r="7471">
          <cell r="D7471">
            <v>1060</v>
          </cell>
        </row>
        <row r="7472">
          <cell r="D7472">
            <v>620</v>
          </cell>
        </row>
        <row r="7473">
          <cell r="D7473">
            <v>195</v>
          </cell>
        </row>
        <row r="7474">
          <cell r="D7474">
            <v>1135</v>
          </cell>
        </row>
        <row r="7475">
          <cell r="D7475">
            <v>325</v>
          </cell>
        </row>
        <row r="7476">
          <cell r="D7476">
            <v>185</v>
          </cell>
        </row>
        <row r="7477">
          <cell r="D7477">
            <v>395</v>
          </cell>
        </row>
        <row r="7478">
          <cell r="D7478">
            <v>435</v>
          </cell>
        </row>
        <row r="7479">
          <cell r="D7479">
            <v>435</v>
          </cell>
        </row>
        <row r="7480">
          <cell r="D7480">
            <v>410</v>
          </cell>
        </row>
        <row r="7481">
          <cell r="D7481">
            <v>235</v>
          </cell>
        </row>
        <row r="7482">
          <cell r="D7482">
            <v>345</v>
          </cell>
        </row>
        <row r="7483">
          <cell r="D7483">
            <v>135</v>
          </cell>
        </row>
        <row r="7484">
          <cell r="D7484">
            <v>215</v>
          </cell>
        </row>
        <row r="7485">
          <cell r="D7485">
            <v>630</v>
          </cell>
        </row>
        <row r="7486">
          <cell r="D7486">
            <v>265</v>
          </cell>
        </row>
        <row r="7487">
          <cell r="D7487">
            <v>220</v>
          </cell>
        </row>
        <row r="7488">
          <cell r="D7488">
            <v>340</v>
          </cell>
        </row>
        <row r="7489">
          <cell r="D7489">
            <v>305</v>
          </cell>
        </row>
        <row r="7490">
          <cell r="D7490">
            <v>195</v>
          </cell>
        </row>
        <row r="7491">
          <cell r="D7491">
            <v>20</v>
          </cell>
        </row>
        <row r="7492">
          <cell r="D7492">
            <v>210</v>
          </cell>
        </row>
        <row r="7493">
          <cell r="D7493">
            <v>70</v>
          </cell>
        </row>
        <row r="7494">
          <cell r="D7494">
            <v>855</v>
     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="D7497">
            <v>180</v>
          </cell>
        </row>
        <row r="7498">
          <cell r="D7498">
            <v>215</v>
          </cell>
        </row>
        <row r="7499">
          <cell r="D7499">
            <v>120</v>
          </cell>
        </row>
        <row r="7500">
          <cell r="D7500">
            <v>2445</v>
          </cell>
        </row>
        <row r="7501">
          <cell r="D7501">
            <v>215</v>
          </cell>
        </row>
        <row r="7502">
          <cell r="D7502">
            <v>440</v>
          </cell>
        </row>
        <row r="7503">
          <cell r="D7503">
            <v>205</v>
          </cell>
        </row>
        <row r="7504">
          <cell r="D7504">
            <v>340</v>
          </cell>
        </row>
        <row r="7505">
          <cell r="D7505">
            <v>1005</v>
          </cell>
        </row>
        <row r="7506">
          <cell r="D7506">
            <v>110</v>
          </cell>
        </row>
        <row r="7507">
          <cell r="D7507">
            <v>105</v>
          </cell>
        </row>
        <row r="7508">
          <cell r="D7508">
            <v>440</v>
          </cell>
        </row>
        <row r="7509">
          <cell r="D7509">
            <v>105</v>
          </cell>
        </row>
        <row r="7510">
          <cell r="D7510">
            <v>95</v>
          </cell>
        </row>
        <row r="7511">
          <cell r="D7511">
            <v>670</v>
          </cell>
        </row>
        <row r="7512">
          <cell r="D7512">
            <v>240</v>
          </cell>
        </row>
        <row r="7513">
          <cell r="D7513">
            <v>565</v>
          </cell>
        </row>
        <row r="7514">
          <cell r="D7514">
            <v>445</v>
          </cell>
        </row>
        <row r="7515">
          <cell r="D7515">
            <v>770</v>
          </cell>
        </row>
        <row r="7516">
          <cell r="D7516">
            <v>125</v>
          </cell>
        </row>
        <row r="7517">
          <cell r="D7517">
            <v>160</v>
          </cell>
        </row>
        <row r="7518">
          <cell r="D7518">
            <v>150</v>
          </cell>
        </row>
        <row r="7519">
          <cell r="D7519">
            <v>650</v>
          </cell>
        </row>
        <row r="7520">
          <cell r="D7520">
            <v>255</v>
          </cell>
        </row>
        <row r="7521">
          <cell r="D7521">
            <v>415</v>
          </cell>
        </row>
        <row r="7522">
          <cell r="D7522">
            <v>595</v>
          </cell>
        </row>
        <row r="7523">
          <cell r="D7523">
            <v>80</v>
          </cell>
        </row>
        <row r="7524">
          <cell r="D7524">
            <v>210</v>
          </cell>
        </row>
        <row r="7525">
          <cell r="D7525">
            <v>305</v>
          </cell>
        </row>
        <row r="7526">
          <cell r="D7526">
            <v>385</v>
          </cell>
        </row>
        <row r="7527">
          <cell r="D7527">
            <v>200</v>
          </cell>
        </row>
        <row r="7528">
          <cell r="D7528">
            <v>830</v>
          </cell>
        </row>
        <row r="7529">
          <cell r="D7529">
            <v>95</v>
          </cell>
        </row>
        <row r="7530">
          <cell r="D7530">
            <v>55</v>
          </cell>
        </row>
        <row r="7531">
          <cell r="D7531">
            <v>410</v>
          </cell>
        </row>
        <row r="7532">
          <cell r="D7532">
            <v>1345</v>
          </cell>
        </row>
        <row r="7533">
          <cell r="D7533">
            <v>655</v>
          </cell>
        </row>
        <row r="7534">
          <cell r="D7534">
            <v>995</v>
          </cell>
        </row>
        <row r="7535">
          <cell r="D7535">
            <v>155</v>
          </cell>
        </row>
        <row r="7536">
          <cell r="D7536">
            <v>360</v>
          </cell>
        </row>
        <row r="7537">
          <cell r="D7537">
            <v>320</v>
          </cell>
        </row>
        <row r="7538">
          <cell r="D7538">
            <v>200</v>
          </cell>
        </row>
        <row r="7539">
          <cell r="D7539">
            <v>1055</v>
          </cell>
        </row>
        <row r="7540">
          <cell r="D7540">
            <v>320</v>
          </cell>
        </row>
        <row r="7541">
          <cell r="D7541">
            <v>360</v>
          </cell>
        </row>
        <row r="7542">
          <cell r="D7542">
            <v>310</v>
          </cell>
        </row>
        <row r="7543">
          <cell r="D7543">
            <v>405</v>
          </cell>
        </row>
        <row r="7544">
          <cell r="D7544">
            <v>235</v>
          </cell>
        </row>
        <row r="7545">
          <cell r="D7545">
            <v>270</v>
          </cell>
        </row>
        <row r="7546">
          <cell r="D7546">
            <v>545</v>
          </cell>
        </row>
        <row r="7547">
          <cell r="D7547">
            <v>425</v>
          </cell>
        </row>
        <row r="7548">
          <cell r="D7548">
            <v>435</v>
          </cell>
        </row>
        <row r="7549">
          <cell r="D7549">
            <v>705</v>
          </cell>
        </row>
        <row r="7550">
          <cell r="D7550">
            <v>110</v>
          </cell>
        </row>
        <row r="7551">
          <cell r="D7551">
            <v>125</v>
          </cell>
        </row>
        <row r="7552">
          <cell r="D7552">
            <v>190</v>
          </cell>
        </row>
        <row r="7553">
          <cell r="D7553">
            <v>375</v>
          </cell>
        </row>
        <row r="7554">
          <cell r="D7554">
            <v>85</v>
          </cell>
        </row>
        <row r="7555">
          <cell r="D7555">
            <v>130</v>
          </cell>
        </row>
        <row r="7556">
          <cell r="D7556">
            <v>125</v>
          </cell>
        </row>
        <row r="7557">
          <cell r="D7557">
            <v>85</v>
          </cell>
        </row>
        <row r="7558">
          <cell r="D7558">
            <v>425</v>
          </cell>
        </row>
        <row r="7559">
          <cell r="D7559">
            <v>430</v>
          </cell>
        </row>
        <row r="7560">
          <cell r="D7560">
            <v>70</v>
          </cell>
        </row>
        <row r="7561">
          <cell r="D7561">
            <v>80</v>
          </cell>
        </row>
        <row r="7562">
          <cell r="D7562">
            <v>645</v>
          </cell>
        </row>
        <row r="7563">
          <cell r="D7563">
            <v>1465</v>
          </cell>
        </row>
        <row r="7564">
          <cell r="D7564">
            <v>210</v>
          </cell>
        </row>
        <row r="7565">
          <cell r="D7565">
            <v>180</v>
          </cell>
        </row>
        <row r="7566">
          <cell r="D7566">
            <v>230</v>
          </cell>
        </row>
        <row r="7567">
          <cell r="D7567">
            <v>1760</v>
          </cell>
        </row>
        <row r="7568">
          <cell r="D7568">
            <v>175</v>
          </cell>
        </row>
        <row r="7569">
          <cell r="D7569">
            <v>890</v>
          </cell>
        </row>
        <row r="7570">
          <cell r="D7570">
            <v>160</v>
          </cell>
        </row>
        <row r="7571">
          <cell r="D7571">
            <v>270</v>
          </cell>
        </row>
        <row r="7572">
          <cell r="D7572">
            <v>340</v>
          </cell>
        </row>
        <row r="7573">
          <cell r="D7573">
            <v>1265</v>
          </cell>
        </row>
        <row r="7574">
          <cell r="D7574">
            <v>435</v>
          </cell>
        </row>
        <row r="7575">
          <cell r="D7575">
            <v>290</v>
          </cell>
        </row>
        <row r="7576">
          <cell r="D7576">
            <v>110</v>
          </cell>
        </row>
        <row r="7577">
          <cell r="D7577">
            <v>840</v>
          </cell>
        </row>
        <row r="7578">
          <cell r="D7578">
            <v>820</v>
          </cell>
        </row>
        <row r="7579">
          <cell r="D7579">
            <v>625</v>
          </cell>
        </row>
        <row r="7580">
          <cell r="D7580">
            <v>355</v>
          </cell>
        </row>
        <row r="7581">
          <cell r="D7581">
            <v>30</v>
          </cell>
        </row>
        <row r="7582">
          <cell r="D7582">
            <v>100</v>
          </cell>
        </row>
        <row r="7583">
          <cell r="D7583">
            <v>200</v>
          </cell>
        </row>
        <row r="7584">
          <cell r="D7584">
            <v>120</v>
          </cell>
        </row>
        <row r="7585">
          <cell r="D7585">
            <v>280</v>
          </cell>
        </row>
        <row r="7586">
          <cell r="D7586">
            <v>20</v>
          </cell>
        </row>
        <row r="7587">
          <cell r="D7587">
            <v>195</v>
          </cell>
        </row>
        <row r="7588">
          <cell r="D7588">
            <v>2235</v>
          </cell>
        </row>
        <row r="7589">
          <cell r="D7589">
            <v>220</v>
          </cell>
        </row>
        <row r="7590">
          <cell r="D7590">
            <v>340</v>
          </cell>
        </row>
        <row r="7591">
          <cell r="D7591">
            <v>85</v>
          </cell>
        </row>
        <row r="7592">
          <cell r="D7592">
            <v>585</v>
          </cell>
        </row>
        <row r="7593">
          <cell r="D7593">
            <v>650</v>
          </cell>
        </row>
        <row r="7594">
          <cell r="D7594">
            <v>140</v>
          </cell>
        </row>
        <row r="7595">
          <cell r="D7595">
            <v>585</v>
          </cell>
        </row>
        <row r="7596">
          <cell r="D7596">
            <v>500</v>
          </cell>
        </row>
        <row r="7597">
          <cell r="D7597">
            <v>645</v>
          </cell>
        </row>
        <row r="7598">
          <cell r="D7598">
            <v>115</v>
          </cell>
        </row>
        <row r="7599">
          <cell r="D7599">
            <v>860</v>
          </cell>
        </row>
        <row r="7600">
          <cell r="D7600">
            <v>1820</v>
          </cell>
        </row>
        <row r="7601">
          <cell r="D7601">
            <v>260</v>
          </cell>
        </row>
        <row r="7602">
          <cell r="D7602">
            <v>180</v>
          </cell>
        </row>
        <row r="7603">
          <cell r="D7603">
            <v>665</v>
          </cell>
        </row>
        <row r="7604">
          <cell r="D7604">
            <v>390</v>
          </cell>
        </row>
        <row r="7605">
          <cell r="D7605">
            <v>340</v>
          </cell>
        </row>
        <row r="7606">
          <cell r="D7606">
            <v>750</v>
          </cell>
        </row>
        <row r="7607">
          <cell r="D7607">
            <v>245</v>
          </cell>
        </row>
        <row r="7608">
          <cell r="D7608">
            <v>225</v>
          </cell>
        </row>
        <row r="7609">
          <cell r="D7609">
            <v>600</v>
          </cell>
        </row>
        <row r="7610">
          <cell r="D7610">
            <v>1335</v>
          </cell>
        </row>
        <row r="7611">
          <cell r="D7611">
            <v>130</v>
          </cell>
        </row>
        <row r="7612">
          <cell r="D7612">
            <v>80</v>
          </cell>
        </row>
        <row r="7613">
          <cell r="D7613">
            <v>555</v>
          </cell>
        </row>
        <row r="7614">
          <cell r="D7614">
            <v>450</v>
          </cell>
        </row>
        <row r="7615">
          <cell r="D7615">
            <v>205</v>
          </cell>
        </row>
        <row r="7616">
          <cell r="D7616">
            <v>760</v>
          </cell>
        </row>
        <row r="7617">
          <cell r="D7617">
            <v>565</v>
          </cell>
        </row>
        <row r="7618">
          <cell r="D7618">
            <v>340</v>
          </cell>
        </row>
        <row r="7619">
          <cell r="D7619">
            <v>155</v>
          </cell>
        </row>
        <row r="7620">
          <cell r="D7620">
            <v>225</v>
          </cell>
        </row>
        <row r="7621">
          <cell r="D7621">
            <v>390</v>
          </cell>
        </row>
        <row r="7622">
          <cell r="D7622">
            <v>165</v>
          </cell>
        </row>
        <row r="7623">
          <cell r="D7623">
            <v>185</v>
          </cell>
        </row>
        <row r="7624">
          <cell r="D7624">
            <v>300</v>
          </cell>
        </row>
        <row r="7625">
          <cell r="D7625">
            <v>265</v>
          </cell>
        </row>
        <row r="7626">
          <cell r="D7626">
            <v>435</v>
          </cell>
        </row>
        <row r="7627">
          <cell r="D7627">
            <v>795</v>
          </cell>
        </row>
        <row r="7628">
          <cell r="D7628">
            <v>35</v>
          </cell>
        </row>
        <row r="7629">
          <cell r="D7629">
            <v>210</v>
          </cell>
        </row>
        <row r="7630">
          <cell r="D7630">
            <v>150</v>
          </cell>
        </row>
        <row r="7631">
          <cell r="D7631">
            <v>195</v>
          </cell>
        </row>
        <row r="7632">
          <cell r="D7632">
            <v>225</v>
          </cell>
        </row>
        <row r="7633">
          <cell r="D7633">
            <v>1080</v>
          </cell>
        </row>
        <row r="7634">
          <cell r="D7634">
            <v>130</v>
          </cell>
        </row>
        <row r="7635">
          <cell r="D7635">
            <v>115</v>
          </cell>
        </row>
        <row r="7636">
          <cell r="D7636">
            <v>90</v>
          </cell>
        </row>
        <row r="7637">
          <cell r="D7637">
            <v>180</v>
          </cell>
        </row>
        <row r="7638">
          <cell r="D7638">
            <v>155</v>
          </cell>
        </row>
        <row r="7639">
          <cell r="D7639">
            <v>425</v>
          </cell>
        </row>
        <row r="7640">
          <cell r="D7640">
            <v>180</v>
          </cell>
        </row>
        <row r="7641">
          <cell r="D7641">
            <v>380</v>
          </cell>
        </row>
        <row r="7642">
          <cell r="D7642">
            <v>85</v>
          </cell>
        </row>
        <row r="7643">
          <cell r="D7643">
            <v>1925</v>
          </cell>
        </row>
        <row r="7644">
          <cell r="D7644">
            <v>85</v>
          </cell>
        </row>
        <row r="7645">
          <cell r="D7645">
            <v>320</v>
          </cell>
        </row>
        <row r="7646">
          <cell r="D7646">
            <v>30</v>
          </cell>
        </row>
        <row r="7647">
          <cell r="D7647">
            <v>320</v>
          </cell>
        </row>
        <row r="7648">
          <cell r="D7648">
            <v>705</v>
          </cell>
        </row>
        <row r="7649">
          <cell r="D7649">
            <v>225</v>
          </cell>
        </row>
        <row r="7650">
          <cell r="D7650">
            <v>275</v>
          </cell>
        </row>
        <row r="7651">
          <cell r="D7651">
            <v>250</v>
          </cell>
        </row>
        <row r="7652">
          <cell r="D7652">
            <v>280</v>
          </cell>
        </row>
        <row r="7653">
          <cell r="D7653">
            <v>55</v>
          </cell>
        </row>
        <row r="7654">
          <cell r="D7654">
            <v>270</v>
          </cell>
        </row>
        <row r="7655">
          <cell r="D7655">
            <v>240</v>
          </cell>
        </row>
        <row r="7656">
          <cell r="D7656">
            <v>85</v>
          </cell>
        </row>
        <row r="7657">
          <cell r="D7657">
            <v>495</v>
          </cell>
        </row>
        <row r="7658">
          <cell r="D7658">
            <v>160</v>
          </cell>
        </row>
        <row r="7659">
          <cell r="D7659">
            <v>150</v>
          </cell>
        </row>
        <row r="7660">
          <cell r="D7660">
            <v>155</v>
          </cell>
        </row>
        <row r="7661">
          <cell r="D7661">
            <v>365</v>
          </cell>
        </row>
        <row r="7662">
          <cell r="D7662">
            <v>95</v>
          </cell>
        </row>
        <row r="7663">
          <cell r="D7663">
            <v>110</v>
          </cell>
        </row>
        <row r="7664">
          <cell r="D7664">
            <v>540</v>
          </cell>
        </row>
        <row r="7665">
          <cell r="D7665">
            <v>220</v>
          </cell>
        </row>
        <row r="7666">
          <cell r="D7666">
            <v>50</v>
          </cell>
        </row>
        <row r="7667">
          <cell r="D7667">
            <v>85</v>
          </cell>
        </row>
        <row r="7668">
          <cell r="D7668">
            <v>75</v>
          </cell>
        </row>
        <row r="7669">
          <cell r="D7669">
            <v>75</v>
          </cell>
        </row>
        <row r="7670">
          <cell r="D7670">
            <v>95</v>
          </cell>
        </row>
        <row r="7671">
          <cell r="D7671">
            <v>390</v>
          </cell>
        </row>
        <row r="7672">
          <cell r="D7672">
            <v>360</v>
          </cell>
        </row>
        <row r="7673">
          <cell r="D7673">
            <v>40</v>
          </cell>
        </row>
        <row r="7674">
          <cell r="D7674">
            <v>195</v>
          </cell>
        </row>
        <row r="7675">
          <cell r="D7675">
            <v>265</v>
          </cell>
        </row>
        <row r="7676">
          <cell r="D7676">
            <v>550</v>
          </cell>
        </row>
        <row r="7677">
          <cell r="D7677">
            <v>2085</v>
          </cell>
        </row>
        <row r="7678">
          <cell r="D7678">
            <v>350</v>
          </cell>
        </row>
        <row r="7679">
          <cell r="D7679">
            <v>485</v>
          </cell>
        </row>
        <row r="7680">
          <cell r="D7680">
            <v>45</v>
          </cell>
        </row>
        <row r="7681">
          <cell r="D7681">
            <v>55</v>
          </cell>
        </row>
        <row r="7682">
          <cell r="D7682">
            <v>1935</v>
          </cell>
        </row>
        <row r="7683">
          <cell r="D7683">
            <v>575</v>
          </cell>
        </row>
        <row r="7684">
          <cell r="D7684">
            <v>225</v>
          </cell>
        </row>
        <row r="7685">
          <cell r="D7685">
            <v>105</v>
          </cell>
        </row>
        <row r="7686">
          <cell r="D7686">
            <v>650</v>
          </cell>
        </row>
        <row r="7687">
          <cell r="D7687">
            <v>245</v>
          </cell>
        </row>
        <row r="7688">
          <cell r="D7688">
            <v>45</v>
          </cell>
        </row>
        <row r="7689">
          <cell r="D7689">
            <v>330</v>
          </cell>
        </row>
        <row r="7690">
          <cell r="D7690">
            <v>415</v>
          </cell>
        </row>
        <row r="7691">
          <cell r="D7691">
            <v>1120</v>
          </cell>
        </row>
        <row r="7692">
          <cell r="D7692">
            <v>125</v>
          </cell>
        </row>
        <row r="7693">
          <cell r="D7693">
            <v>245</v>
          </cell>
        </row>
        <row r="7694">
          <cell r="D7694">
            <v>120</v>
          </cell>
        </row>
        <row r="7695">
          <cell r="D7695">
            <v>1995</v>
          </cell>
        </row>
        <row r="7696">
          <cell r="D7696">
            <v>295</v>
          </cell>
        </row>
        <row r="7697">
          <cell r="D7697">
            <v>295</v>
          </cell>
        </row>
        <row r="7698">
          <cell r="D7698">
            <v>45</v>
          </cell>
        </row>
        <row r="7699">
          <cell r="D7699">
            <v>35</v>
          </cell>
        </row>
        <row r="7700">
          <cell r="D7700">
            <v>270</v>
          </cell>
        </row>
        <row r="7701">
          <cell r="D7701">
            <v>90</v>
          </cell>
        </row>
        <row r="7702">
          <cell r="D7702">
            <v>390</v>
          </cell>
        </row>
        <row r="7703">
          <cell r="D7703">
            <v>135</v>
          </cell>
        </row>
        <row r="7704">
          <cell r="D7704">
            <v>420</v>
          </cell>
        </row>
        <row r="7705">
          <cell r="D7705">
            <v>280</v>
          </cell>
        </row>
        <row r="7706">
          <cell r="D7706">
            <v>30</v>
          </cell>
        </row>
        <row r="7707">
          <cell r="D7707">
            <v>115</v>
          </cell>
        </row>
        <row r="7708">
          <cell r="D7708">
            <v>150</v>
          </cell>
        </row>
        <row r="7709">
          <cell r="D7709">
            <v>320</v>
          </cell>
        </row>
        <row r="7710">
          <cell r="D7710">
            <v>165</v>
          </cell>
        </row>
        <row r="7711">
          <cell r="D7711">
            <v>940</v>
          </cell>
        </row>
        <row r="7712">
          <cell r="D7712">
            <v>100</v>
          </cell>
        </row>
        <row r="7713">
          <cell r="D7713">
            <v>375</v>
          </cell>
        </row>
        <row r="7714">
          <cell r="D7714">
            <v>180</v>
          </cell>
        </row>
        <row r="7715">
          <cell r="D7715">
            <v>90</v>
          </cell>
        </row>
        <row r="7716">
          <cell r="D7716">
            <v>230</v>
          </cell>
        </row>
        <row r="7717">
          <cell r="D7717">
            <v>90</v>
          </cell>
        </row>
        <row r="7718">
          <cell r="D7718">
            <v>135</v>
          </cell>
        </row>
        <row r="7719">
          <cell r="D7719">
            <v>220</v>
          </cell>
        </row>
        <row r="7720">
          <cell r="D7720">
            <v>605</v>
          </cell>
        </row>
        <row r="7721">
          <cell r="D7721">
            <v>455</v>
          </cell>
        </row>
        <row r="7722">
          <cell r="D7722">
            <v>85</v>
          </cell>
        </row>
        <row r="7723">
          <cell r="D7723">
            <v>180</v>
          </cell>
        </row>
        <row r="7724">
          <cell r="D7724">
            <v>150</v>
          </cell>
        </row>
        <row r="7725">
          <cell r="D7725">
            <v>20</v>
          </cell>
        </row>
        <row r="7726">
          <cell r="D7726">
            <v>85</v>
          </cell>
        </row>
        <row r="7727">
          <cell r="D7727">
            <v>70</v>
          </cell>
        </row>
        <row r="7728">
          <cell r="D7728">
            <v>190</v>
          </cell>
        </row>
        <row r="7729">
          <cell r="D7729">
            <v>220</v>
          </cell>
        </row>
        <row r="7730">
          <cell r="D7730">
            <v>510</v>
          </cell>
        </row>
        <row r="7731">
          <cell r="D7731">
            <v>405</v>
          </cell>
        </row>
        <row r="7732">
          <cell r="D7732">
            <v>105</v>
          </cell>
        </row>
        <row r="7733">
          <cell r="D7733">
            <v>590</v>
          </cell>
        </row>
        <row r="7734">
          <cell r="D7734">
            <v>420</v>
          </cell>
        </row>
        <row r="7735">
          <cell r="D7735">
            <v>100</v>
          </cell>
        </row>
        <row r="7736">
          <cell r="D7736">
            <v>255</v>
          </cell>
        </row>
        <row r="7737">
          <cell r="D7737">
            <v>25</v>
          </cell>
        </row>
        <row r="7738">
          <cell r="D7738">
            <v>105</v>
          </cell>
        </row>
        <row r="7739">
          <cell r="D7739">
            <v>235</v>
          </cell>
        </row>
        <row r="7740">
          <cell r="D7740">
            <v>85</v>
          </cell>
        </row>
        <row r="7741">
          <cell r="D7741">
            <v>205</v>
          </cell>
        </row>
        <row r="7742">
          <cell r="D7742">
            <v>70</v>
          </cell>
        </row>
        <row r="7743">
          <cell r="D7743">
            <v>155</v>
          </cell>
        </row>
        <row r="7744">
          <cell r="D7744">
            <v>130</v>
          </cell>
        </row>
        <row r="7745">
          <cell r="D7745">
            <v>100</v>
          </cell>
        </row>
        <row r="7746">
          <cell r="D7746">
            <v>470</v>
          </cell>
        </row>
        <row r="7747">
          <cell r="D7747">
            <v>60</v>
          </cell>
        </row>
        <row r="7748">
          <cell r="D7748">
            <v>135</v>
          </cell>
        </row>
        <row r="7749">
          <cell r="D7749">
            <v>70</v>
          </cell>
        </row>
        <row r="7750">
          <cell r="D7750">
            <v>755</v>
          </cell>
        </row>
        <row r="7751">
          <cell r="D7751">
            <v>120</v>
          </cell>
        </row>
        <row r="7752">
          <cell r="D7752">
            <v>115</v>
          </cell>
        </row>
        <row r="7753">
          <cell r="D7753">
            <v>95</v>
          </cell>
        </row>
        <row r="7754">
          <cell r="D7754">
            <v>185</v>
          </cell>
        </row>
        <row r="7755">
          <cell r="D7755">
            <v>155</v>
          </cell>
        </row>
        <row r="7756">
          <cell r="D7756">
            <v>345</v>
          </cell>
        </row>
        <row r="7757">
          <cell r="D7757">
            <v>320</v>
          </cell>
        </row>
        <row r="7758">
          <cell r="D7758">
            <v>285</v>
          </cell>
        </row>
        <row r="7759">
          <cell r="D7759">
            <v>1225</v>
          </cell>
        </row>
        <row r="7760">
          <cell r="D7760">
            <v>75</v>
          </cell>
        </row>
        <row r="7761">
          <cell r="D7761">
            <v>85</v>
          </cell>
        </row>
        <row r="7762">
          <cell r="D7762">
            <v>950</v>
          </cell>
        </row>
        <row r="7763">
          <cell r="D7763">
            <v>130</v>
          </cell>
        </row>
        <row r="7764">
          <cell r="D7764">
            <v>50</v>
          </cell>
        </row>
        <row r="7765">
          <cell r="D7765">
            <v>95</v>
          </cell>
        </row>
        <row r="7766">
          <cell r="D7766">
            <v>290</v>
          </cell>
        </row>
        <row r="7767">
          <cell r="D7767">
            <v>180</v>
          </cell>
        </row>
        <row r="7768">
          <cell r="D7768">
            <v>400</v>
          </cell>
        </row>
        <row r="7769">
          <cell r="D7769">
            <v>165</v>
          </cell>
        </row>
        <row r="7770">
          <cell r="D7770">
            <v>75</v>
          </cell>
        </row>
        <row r="7771">
          <cell r="D7771">
            <v>45</v>
          </cell>
        </row>
        <row r="7772">
          <cell r="D7772">
            <v>125</v>
          </cell>
        </row>
        <row r="7773">
          <cell r="D7773">
            <v>225</v>
          </cell>
        </row>
        <row r="7774">
          <cell r="D7774">
            <v>155</v>
          </cell>
        </row>
        <row r="7775">
          <cell r="D7775">
            <v>75</v>
          </cell>
        </row>
        <row r="7776">
          <cell r="D7776">
            <v>140</v>
          </cell>
        </row>
        <row r="7777">
          <cell r="D7777">
            <v>215</v>
          </cell>
        </row>
        <row r="7778">
          <cell r="D7778">
            <v>175</v>
          </cell>
        </row>
        <row r="7779">
          <cell r="D7779">
            <v>105</v>
          </cell>
        </row>
        <row r="7780">
          <cell r="D7780">
            <v>85</v>
          </cell>
        </row>
        <row r="7781">
          <cell r="D7781">
            <v>80</v>
          </cell>
        </row>
        <row r="7782">
          <cell r="D7782">
            <v>1040</v>
          </cell>
        </row>
        <row r="7783">
          <cell r="D7783">
            <v>205</v>
          </cell>
        </row>
        <row r="7784">
          <cell r="D7784">
            <v>460</v>
          </cell>
        </row>
        <row r="7785">
          <cell r="D7785">
            <v>230</v>
          </cell>
        </row>
        <row r="7786">
          <cell r="D7786">
            <v>65</v>
          </cell>
        </row>
        <row r="7787">
          <cell r="D7787">
            <v>210</v>
          </cell>
        </row>
        <row r="7788">
          <cell r="D7788">
            <v>110</v>
          </cell>
        </row>
        <row r="7789">
          <cell r="D7789">
            <v>220</v>
          </cell>
        </row>
        <row r="7790">
          <cell r="D7790">
            <v>145</v>
          </cell>
        </row>
        <row r="7791">
          <cell r="D7791">
            <v>230</v>
          </cell>
        </row>
        <row r="7792">
          <cell r="D7792">
            <v>40</v>
          </cell>
        </row>
        <row r="7793">
          <cell r="D7793">
            <v>410</v>
          </cell>
        </row>
        <row r="7794">
          <cell r="D7794">
            <v>110</v>
          </cell>
        </row>
        <row r="7795">
          <cell r="D7795">
            <v>145</v>
          </cell>
        </row>
        <row r="7796">
          <cell r="D7796">
            <v>120</v>
          </cell>
        </row>
        <row r="7797">
          <cell r="D7797">
            <v>80</v>
          </cell>
        </row>
        <row r="7798">
          <cell r="D7798">
            <v>55</v>
          </cell>
        </row>
        <row r="7799">
          <cell r="D7799">
            <v>250</v>
          </cell>
        </row>
        <row r="7800">
          <cell r="D7800">
            <v>65</v>
          </cell>
        </row>
        <row r="7801">
          <cell r="D7801">
            <v>165</v>
          </cell>
        </row>
        <row r="7802">
          <cell r="D7802">
            <v>210</v>
          </cell>
        </row>
        <row r="7803">
          <cell r="D7803">
            <v>25</v>
          </cell>
        </row>
        <row r="7804">
          <cell r="D7804">
            <v>370</v>
          </cell>
        </row>
        <row r="7805">
          <cell r="D7805">
            <v>155</v>
          </cell>
        </row>
        <row r="7806">
          <cell r="D7806">
            <v>205</v>
          </cell>
        </row>
        <row r="7807">
          <cell r="D7807">
            <v>430</v>
          </cell>
        </row>
        <row r="7808">
          <cell r="D7808">
            <v>215</v>
          </cell>
        </row>
        <row r="7809">
          <cell r="D7809">
            <v>85</v>
          </cell>
        </row>
        <row r="7810">
          <cell r="D7810">
            <v>125</v>
          </cell>
        </row>
        <row r="7811">
          <cell r="D7811">
            <v>270</v>
          </cell>
        </row>
        <row r="7812">
          <cell r="D7812">
            <v>105</v>
          </cell>
        </row>
        <row r="7813">
          <cell r="D7813">
            <v>390</v>
          </cell>
        </row>
        <row r="7814">
          <cell r="D7814">
            <v>60</v>
          </cell>
        </row>
        <row r="7815">
          <cell r="D7815">
            <v>95</v>
          </cell>
        </row>
        <row r="7816">
          <cell r="D7816">
            <v>260</v>
          </cell>
        </row>
        <row r="7817">
          <cell r="D7817">
            <v>260</v>
          </cell>
        </row>
        <row r="7818">
          <cell r="D7818">
            <v>45</v>
          </cell>
        </row>
        <row r="7819">
          <cell r="D7819">
            <v>190</v>
          </cell>
        </row>
        <row r="7820">
          <cell r="D7820">
            <v>245</v>
          </cell>
        </row>
        <row r="7821">
          <cell r="D7821">
            <v>455</v>
          </cell>
        </row>
        <row r="7822">
          <cell r="D7822">
            <v>70</v>
          </cell>
        </row>
        <row r="7823">
          <cell r="D7823">
            <v>70</v>
          </cell>
        </row>
        <row r="7824">
          <cell r="D7824">
            <v>305</v>
          </cell>
        </row>
        <row r="7825">
          <cell r="D7825">
            <v>250</v>
          </cell>
        </row>
        <row r="7826">
          <cell r="D7826">
            <v>65</v>
          </cell>
        </row>
        <row r="7827">
          <cell r="D7827">
            <v>35</v>
          </cell>
        </row>
        <row r="7828">
          <cell r="D7828">
            <v>65</v>
          </cell>
        </row>
        <row r="7829">
          <cell r="D7829">
            <v>150</v>
          </cell>
        </row>
        <row r="7830">
          <cell r="D7830">
            <v>90</v>
          </cell>
        </row>
        <row r="7831">
          <cell r="D7831">
            <v>200</v>
          </cell>
        </row>
        <row r="7832">
          <cell r="D7832">
            <v>90</v>
          </cell>
        </row>
        <row r="7833">
          <cell r="D7833">
            <v>200</v>
          </cell>
        </row>
        <row r="7834">
          <cell r="D7834">
            <v>60</v>
          </cell>
        </row>
        <row r="7835">
          <cell r="D7835">
            <v>30</v>
          </cell>
        </row>
        <row r="7836">
          <cell r="D7836">
            <v>240</v>
          </cell>
        </row>
        <row r="7837">
          <cell r="D7837">
            <v>45</v>
          </cell>
        </row>
        <row r="7838">
          <cell r="D7838">
            <v>670</v>
          </cell>
        </row>
        <row r="7839">
          <cell r="D7839">
            <v>40</v>
          </cell>
        </row>
        <row r="7840">
          <cell r="D7840">
            <v>75</v>
          </cell>
        </row>
        <row r="7841">
          <cell r="D7841">
            <v>25</v>
          </cell>
        </row>
        <row r="7842">
          <cell r="D7842">
            <v>140</v>
          </cell>
        </row>
        <row r="7843">
          <cell r="D7843">
            <v>80</v>
          </cell>
        </row>
        <row r="7844">
          <cell r="D7844">
            <v>50</v>
          </cell>
        </row>
        <row r="7845">
          <cell r="D7845">
            <v>215</v>
          </cell>
        </row>
        <row r="7846">
          <cell r="D7846">
            <v>45</v>
          </cell>
        </row>
        <row r="7847">
          <cell r="D7847">
            <v>160</v>
          </cell>
        </row>
        <row r="7848">
          <cell r="D7848">
            <v>30</v>
          </cell>
        </row>
        <row r="7849">
          <cell r="D7849">
            <v>55</v>
          </cell>
        </row>
        <row r="7850">
          <cell r="D7850">
            <v>275</v>
          </cell>
        </row>
        <row r="7851">
          <cell r="D7851">
            <v>75</v>
          </cell>
        </row>
        <row r="7852">
          <cell r="D7852">
            <v>15</v>
          </cell>
        </row>
        <row r="7853">
          <cell r="D7853">
            <v>110</v>
          </cell>
        </row>
        <row r="7854">
          <cell r="D7854">
            <v>45</v>
          </cell>
        </row>
        <row r="7855">
          <cell r="D7855">
            <v>50</v>
          </cell>
        </row>
        <row r="7856">
          <cell r="D7856">
            <v>80</v>
          </cell>
        </row>
        <row r="7857">
          <cell r="D7857">
            <v>15</v>
          </cell>
        </row>
        <row r="7858">
          <cell r="D7858">
            <v>35</v>
          </cell>
        </row>
        <row r="7859">
          <cell r="D7859">
            <v>50</v>
          </cell>
        </row>
        <row r="7860">
          <cell r="D7860">
            <v>130</v>
          </cell>
        </row>
        <row r="7861">
          <cell r="D7861">
            <v>50</v>
          </cell>
        </row>
        <row r="7862">
          <cell r="D7862">
            <v>75</v>
          </cell>
        </row>
        <row r="7863">
          <cell r="D7863">
            <v>160</v>
          </cell>
        </row>
        <row r="7864">
          <cell r="D7864">
            <v>330</v>
          </cell>
        </row>
        <row r="7865">
          <cell r="D7865">
            <v>160</v>
          </cell>
        </row>
        <row r="7866">
          <cell r="D7866">
            <v>15</v>
          </cell>
        </row>
        <row r="7867">
          <cell r="D7867">
            <v>50</v>
          </cell>
        </row>
        <row r="7868">
          <cell r="D7868">
            <v>65</v>
          </cell>
        </row>
        <row r="7869">
          <cell r="D7869">
            <v>135</v>
          </cell>
        </row>
        <row r="7870">
          <cell r="D7870">
            <v>85</v>
          </cell>
        </row>
        <row r="7871">
          <cell r="D7871">
            <v>85</v>
          </cell>
        </row>
        <row r="7872">
          <cell r="D7872">
            <v>25</v>
          </cell>
        </row>
        <row r="7873">
          <cell r="D7873">
            <v>95</v>
          </cell>
        </row>
        <row r="7874">
          <cell r="D7874">
            <v>205</v>
          </cell>
        </row>
        <row r="7875">
          <cell r="D7875">
            <v>65</v>
          </cell>
        </row>
        <row r="7876">
          <cell r="D7876">
            <v>210</v>
          </cell>
        </row>
        <row r="7877">
          <cell r="D7877">
            <v>80</v>
          </cell>
        </row>
        <row r="7878">
          <cell r="D7878">
            <v>195</v>
          </cell>
        </row>
        <row r="7879">
          <cell r="D7879">
            <v>260</v>
          </cell>
        </row>
        <row r="7880">
          <cell r="D7880">
            <v>65</v>
          </cell>
        </row>
        <row r="7881">
          <cell r="D7881">
            <v>40</v>
          </cell>
        </row>
        <row r="7882">
          <cell r="D7882">
            <v>195</v>
          </cell>
        </row>
        <row r="7883">
          <cell r="D7883">
            <v>30</v>
          </cell>
        </row>
        <row r="7884">
          <cell r="D7884">
            <v>375</v>
          </cell>
        </row>
        <row r="7885">
          <cell r="D7885">
            <v>220</v>
          </cell>
        </row>
        <row r="7886">
          <cell r="D7886">
            <v>60</v>
          </cell>
        </row>
        <row r="7887">
          <cell r="D7887">
            <v>40</v>
          </cell>
        </row>
        <row r="7888">
          <cell r="D7888">
            <v>295</v>
          </cell>
        </row>
        <row r="7889">
          <cell r="D7889">
            <v>30</v>
          </cell>
        </row>
        <row r="7890">
          <cell r="D7890">
            <v>70</v>
          </cell>
        </row>
        <row r="7891">
          <cell r="D7891">
            <v>75</v>
          </cell>
        </row>
        <row r="7892">
          <cell r="D7892">
            <v>50</v>
          </cell>
        </row>
        <row r="7893">
          <cell r="D7893">
            <v>200</v>
          </cell>
        </row>
        <row r="7894">
          <cell r="D7894">
            <v>105</v>
          </cell>
        </row>
        <row r="7895">
          <cell r="D7895">
            <v>50</v>
          </cell>
        </row>
        <row r="7896">
          <cell r="D7896">
            <v>140</v>
          </cell>
        </row>
        <row r="7897">
          <cell r="D7897">
            <v>605</v>
          </cell>
        </row>
        <row r="7898">
          <cell r="D7898">
            <v>75</v>
          </cell>
        </row>
        <row r="7899">
          <cell r="D7899">
            <v>230</v>
          </cell>
        </row>
        <row r="7900">
          <cell r="D7900">
            <v>45</v>
          </cell>
        </row>
        <row r="7901">
          <cell r="D7901">
            <v>100</v>
          </cell>
        </row>
        <row r="7902">
          <cell r="D7902">
            <v>90</v>
          </cell>
        </row>
        <row r="7903">
          <cell r="D7903">
            <v>220</v>
          </cell>
        </row>
        <row r="7904">
          <cell r="D7904">
            <v>105</v>
          </cell>
        </row>
        <row r="7905">
          <cell r="D7905">
            <v>120</v>
          </cell>
        </row>
        <row r="7906">
          <cell r="D7906">
            <v>75</v>
          </cell>
        </row>
        <row r="7907">
          <cell r="D7907">
            <v>30</v>
          </cell>
        </row>
        <row r="7908">
          <cell r="D7908">
            <v>100</v>
          </cell>
        </row>
        <row r="7909">
          <cell r="D7909">
            <v>260</v>
          </cell>
        </row>
        <row r="7910">
          <cell r="D7910">
            <v>135</v>
          </cell>
        </row>
        <row r="7911">
          <cell r="D7911">
            <v>45</v>
          </cell>
        </row>
        <row r="7912">
          <cell r="D7912">
            <v>25</v>
          </cell>
        </row>
        <row r="7913">
          <cell r="D7913">
            <v>105</v>
          </cell>
        </row>
        <row r="7914">
          <cell r="D7914">
            <v>25</v>
          </cell>
        </row>
        <row r="7915">
          <cell r="D7915">
            <v>15</v>
          </cell>
        </row>
        <row r="7916">
          <cell r="D7916">
            <v>35</v>
          </cell>
        </row>
        <row r="7917">
          <cell r="D7917">
            <v>25</v>
          </cell>
        </row>
        <row r="7918">
          <cell r="D7918">
            <v>25</v>
          </cell>
        </row>
        <row r="7919">
          <cell r="D7919">
            <v>25</v>
          </cell>
        </row>
        <row r="7920">
          <cell r="D7920">
            <v>55</v>
          </cell>
        </row>
        <row r="7921">
          <cell r="D7921">
            <v>90</v>
          </cell>
        </row>
        <row r="7922">
          <cell r="D7922">
            <v>35</v>
          </cell>
        </row>
        <row r="7923">
          <cell r="D7923">
            <v>35</v>
          </cell>
        </row>
        <row r="7924">
          <cell r="D7924">
            <v>210</v>
          </cell>
        </row>
        <row r="7925">
          <cell r="D7925">
            <v>45</v>
          </cell>
        </row>
        <row r="7926">
          <cell r="D7926">
            <v>70</v>
          </cell>
        </row>
        <row r="7927">
          <cell r="D7927">
            <v>35</v>
          </cell>
        </row>
        <row r="7928">
          <cell r="D7928">
            <v>30</v>
          </cell>
        </row>
        <row r="7929">
          <cell r="D7929">
            <v>30</v>
          </cell>
        </row>
        <row r="7930">
          <cell r="D7930">
            <v>125</v>
          </cell>
        </row>
        <row r="7931">
          <cell r="D7931">
            <v>95</v>
          </cell>
        </row>
        <row r="7932">
          <cell r="D7932">
            <v>120</v>
          </cell>
        </row>
        <row r="7933">
          <cell r="D7933">
            <v>30</v>
          </cell>
        </row>
        <row r="7934">
          <cell r="D7934">
            <v>40</v>
          </cell>
        </row>
        <row r="7935">
          <cell r="D7935">
            <v>290</v>
          </cell>
        </row>
        <row r="7936">
          <cell r="D7936">
            <v>10</v>
          </cell>
        </row>
        <row r="7937">
          <cell r="D7937">
            <v>70</v>
          </cell>
        </row>
        <row r="7938">
          <cell r="D7938">
            <v>30</v>
          </cell>
        </row>
        <row r="7939">
          <cell r="D7939">
            <v>70</v>
          </cell>
        </row>
        <row r="7940">
          <cell r="D7940">
            <v>30</v>
          </cell>
        </row>
        <row r="7941">
          <cell r="D7941">
            <v>140</v>
          </cell>
        </row>
        <row r="7942">
          <cell r="D7942">
            <v>75</v>
          </cell>
        </row>
        <row r="7943">
          <cell r="D7943">
            <v>35</v>
          </cell>
        </row>
        <row r="7944">
          <cell r="D7944">
            <v>205</v>
          </cell>
        </row>
        <row r="7945">
          <cell r="D7945">
            <v>45</v>
          </cell>
        </row>
        <row r="7946">
          <cell r="D7946">
            <v>580</v>
          </cell>
        </row>
        <row r="7947">
          <cell r="D7947">
            <v>20</v>
          </cell>
        </row>
        <row r="7948">
          <cell r="D7948">
            <v>50</v>
          </cell>
        </row>
        <row r="7949">
          <cell r="D7949">
            <v>5</v>
          </cell>
        </row>
        <row r="7950">
          <cell r="D7950">
            <v>40</v>
          </cell>
        </row>
        <row r="7951">
          <cell r="D7951">
            <v>735</v>
          </cell>
        </row>
        <row r="7952">
          <cell r="D7952">
            <v>20</v>
          </cell>
        </row>
        <row r="7953">
          <cell r="D7953">
            <v>20</v>
          </cell>
        </row>
        <row r="7954">
          <cell r="D7954">
            <v>25</v>
          </cell>
        </row>
        <row r="7955">
          <cell r="D7955">
            <v>255</v>
          </cell>
        </row>
        <row r="7956">
          <cell r="D7956">
            <v>25</v>
          </cell>
        </row>
        <row r="7957">
          <cell r="D7957">
            <v>50</v>
          </cell>
        </row>
        <row r="7958">
          <cell r="D7958">
            <v>10</v>
          </cell>
        </row>
        <row r="7959">
          <cell r="D7959">
            <v>15</v>
          </cell>
        </row>
        <row r="7960">
          <cell r="D7960">
            <v>10</v>
          </cell>
        </row>
        <row r="7961">
          <cell r="D7961">
            <v>20</v>
          </cell>
        </row>
        <row r="7962">
          <cell r="D7962">
            <v>40</v>
          </cell>
        </row>
        <row r="7963">
          <cell r="D7963">
            <v>125</v>
          </cell>
        </row>
        <row r="7964">
          <cell r="D7964">
            <v>20</v>
          </cell>
        </row>
        <row r="7965">
          <cell r="D7965">
            <v>10</v>
          </cell>
        </row>
        <row r="7966">
          <cell r="D7966">
            <v>5</v>
          </cell>
        </row>
        <row r="7967">
          <cell r="D7967">
            <v>20</v>
          </cell>
        </row>
        <row r="7968">
          <cell r="D7968">
            <v>20</v>
          </cell>
        </row>
        <row r="7969">
          <cell r="D7969">
            <v>170</v>
          </cell>
        </row>
        <row r="7970">
          <cell r="D7970">
            <v>10</v>
          </cell>
        </row>
        <row r="7971">
          <cell r="D7971">
            <v>40</v>
          </cell>
        </row>
        <row r="7972">
          <cell r="D7972">
            <v>5</v>
          </cell>
        </row>
        <row r="7973">
          <cell r="D7973">
            <v>60</v>
          </cell>
        </row>
        <row r="7974">
          <cell r="D7974">
            <v>260</v>
          </cell>
        </row>
        <row r="7975">
          <cell r="D7975">
            <v>10</v>
          </cell>
        </row>
        <row r="7976">
          <cell r="D7976">
            <v>15</v>
          </cell>
        </row>
        <row r="7977">
          <cell r="D7977">
            <v>5</v>
          </cell>
        </row>
        <row r="7978">
          <cell r="D7978">
            <v>10</v>
          </cell>
        </row>
        <row r="7979">
          <cell r="D7979">
            <v>5</v>
          </cell>
        </row>
        <row r="7980">
          <cell r="D7980">
            <v>0</v>
          </cell>
        </row>
        <row r="7981">
          <cell r="D7981">
            <v>0</v>
          </cell>
        </row>
        <row r="7987">
          <cell r="D7987">
            <v>540</v>
          </cell>
        </row>
        <row r="7988">
          <cell r="D7988">
            <v>1685</v>
          </cell>
        </row>
        <row r="7989">
          <cell r="D7989">
            <v>6585</v>
          </cell>
        </row>
        <row r="7990">
          <cell r="D7990">
            <v>190</v>
          </cell>
        </row>
        <row r="7991">
          <cell r="D7991">
            <v>2280</v>
          </cell>
        </row>
        <row r="7992">
          <cell r="D7992">
            <v>5355</v>
          </cell>
        </row>
        <row r="7993">
          <cell r="D7993">
            <v>190</v>
          </cell>
        </row>
        <row r="7994">
          <cell r="D7994">
            <v>325</v>
          </cell>
        </row>
        <row r="7995">
          <cell r="D7995">
            <v>11850</v>
          </cell>
        </row>
        <row r="7996">
          <cell r="D7996">
            <v>3870</v>
          </cell>
        </row>
        <row r="7997">
          <cell r="D7997">
            <v>175</v>
          </cell>
        </row>
        <row r="7998">
          <cell r="D7998">
            <v>8920</v>
          </cell>
        </row>
        <row r="7999">
          <cell r="D7999">
            <v>9650</v>
          </cell>
        </row>
        <row r="8000">
          <cell r="D8000">
            <v>4335</v>
          </cell>
        </row>
        <row r="8001">
          <cell r="D8001">
            <v>1255</v>
          </cell>
        </row>
        <row r="8002">
          <cell r="D8002">
            <v>4770</v>
          </cell>
        </row>
        <row r="8003">
          <cell r="D8003">
            <v>120</v>
          </cell>
        </row>
        <row r="8004">
          <cell r="D8004">
            <v>6770</v>
          </cell>
        </row>
        <row r="8005">
          <cell r="D8005">
            <v>7960</v>
          </cell>
        </row>
        <row r="8006">
          <cell r="D8006">
            <v>1925</v>
          </cell>
        </row>
        <row r="8007">
          <cell r="D8007">
            <v>1035</v>
          </cell>
        </row>
        <row r="8008">
          <cell r="D8008">
            <v>985</v>
          </cell>
        </row>
        <row r="8009">
          <cell r="D8009">
            <v>170</v>
          </cell>
        </row>
        <row r="8010">
          <cell r="D8010">
            <v>5</v>
          </cell>
        </row>
        <row r="8011">
          <cell r="D8011">
            <v>770</v>
          </cell>
        </row>
        <row r="8012">
          <cell r="D8012">
            <v>515</v>
          </cell>
        </row>
        <row r="8013">
          <cell r="D8013">
            <v>110</v>
          </cell>
        </row>
        <row r="8014">
          <cell r="D8014">
            <v>185</v>
          </cell>
        </row>
        <row r="8015">
          <cell r="D8015">
            <v>35</v>
          </cell>
        </row>
        <row r="8016">
          <cell r="D8016">
            <v>60</v>
          </cell>
        </row>
        <row r="8017">
          <cell r="D8017">
            <v>20</v>
          </cell>
        </row>
        <row r="8018">
          <cell r="D8018">
            <v>820</v>
          </cell>
        </row>
        <row r="8019">
          <cell r="D8019">
            <v>75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 enableFormatConditionsCalculation="0">
    <tabColor theme="6" tint="-0.499984740745262"/>
    <outlinePr summaryBelow="0"/>
    <pageSetUpPr autoPageBreaks="0"/>
  </sheetPr>
  <dimension ref="A1:D85"/>
  <sheetViews>
    <sheetView showGridLines="0" workbookViewId="0">
      <selection activeCell="B38" sqref="B38"/>
    </sheetView>
  </sheetViews>
  <sheetFormatPr baseColWidth="10" defaultColWidth="12.7109375" defaultRowHeight="12"/>
  <cols>
    <col min="1" max="1" width="16.7109375" style="28" customWidth="1"/>
    <col min="2" max="2" width="72.5703125" style="28" bestFit="1" customWidth="1"/>
    <col min="3" max="3" width="16.7109375" style="28" customWidth="1"/>
    <col min="4" max="4" width="62.7109375" style="28" customWidth="1"/>
  </cols>
  <sheetData>
    <row r="1" spans="1:4" s="38" customFormat="1" ht="33.75" customHeight="1">
      <c r="B1" s="39" t="str">
        <f>Workbook.Title</f>
        <v>Modelo de demanda de Mercado para COFETEL</v>
      </c>
    </row>
    <row r="2" spans="1:4" s="42" customFormat="1" ht="12" customHeight="1"/>
    <row r="3" spans="1:4" s="2" customFormat="1" ht="18">
      <c r="A3" s="26" t="s">
        <v>70</v>
      </c>
    </row>
    <row r="4" spans="1:4" ht="6" customHeight="1">
      <c r="A4"/>
      <c r="B4"/>
      <c r="C4"/>
      <c r="D4"/>
    </row>
    <row r="5" spans="1:4">
      <c r="A5" s="27" t="s">
        <v>519</v>
      </c>
      <c r="B5" s="35" t="s">
        <v>382</v>
      </c>
      <c r="C5"/>
      <c r="D5"/>
    </row>
    <row r="6" spans="1:4">
      <c r="A6" s="27" t="s">
        <v>520</v>
      </c>
      <c r="B6" s="35" t="s">
        <v>81</v>
      </c>
      <c r="C6"/>
      <c r="D6"/>
    </row>
    <row r="7" spans="1:4">
      <c r="A7"/>
      <c r="B7"/>
      <c r="C7"/>
      <c r="D7"/>
    </row>
    <row r="8" spans="1:4">
      <c r="A8" s="27" t="s">
        <v>512</v>
      </c>
      <c r="B8" s="28" t="s">
        <v>521</v>
      </c>
      <c r="C8"/>
      <c r="D8"/>
    </row>
    <row r="9" spans="1:4">
      <c r="A9" s="27" t="s">
        <v>513</v>
      </c>
      <c r="B9" s="28" t="s">
        <v>510</v>
      </c>
      <c r="C9"/>
      <c r="D9"/>
    </row>
    <row r="10" spans="1:4" hidden="1">
      <c r="A10" s="27"/>
      <c r="B10" s="28" t="s">
        <v>514</v>
      </c>
      <c r="C10"/>
      <c r="D10"/>
    </row>
    <row r="11" spans="1:4" hidden="1">
      <c r="A11" s="27"/>
      <c r="B11" s="28" t="s">
        <v>515</v>
      </c>
      <c r="C11"/>
      <c r="D11"/>
    </row>
    <row r="12" spans="1:4" hidden="1">
      <c r="A12" s="27"/>
      <c r="B12" s="28" t="s">
        <v>516</v>
      </c>
      <c r="C12"/>
      <c r="D12"/>
    </row>
    <row r="13" spans="1:4" hidden="1">
      <c r="A13" s="27"/>
      <c r="B13" s="28" t="s">
        <v>510</v>
      </c>
      <c r="C13"/>
      <c r="D13"/>
    </row>
    <row r="14" spans="1:4">
      <c r="A14" s="27" t="s">
        <v>517</v>
      </c>
      <c r="B14" s="28" t="s">
        <v>511</v>
      </c>
      <c r="C14"/>
      <c r="D14"/>
    </row>
    <row r="15" spans="1:4">
      <c r="A15" s="27" t="s">
        <v>74</v>
      </c>
      <c r="B15" s="236" t="s">
        <v>518</v>
      </c>
      <c r="C15"/>
      <c r="D15"/>
    </row>
    <row r="16" spans="1:4">
      <c r="A16"/>
      <c r="B16"/>
      <c r="C16"/>
      <c r="D16"/>
    </row>
    <row r="17" spans="1:4" s="2" customFormat="1" ht="18">
      <c r="A17" s="26" t="s">
        <v>71</v>
      </c>
    </row>
    <row r="18" spans="1:4" ht="6" customHeight="1">
      <c r="A18"/>
      <c r="B18"/>
      <c r="C18"/>
      <c r="D18"/>
    </row>
    <row r="19" spans="1:4" ht="15.75">
      <c r="A19" s="3" t="s">
        <v>41</v>
      </c>
      <c r="B19" s="3" t="s">
        <v>42</v>
      </c>
      <c r="C19" s="3" t="s">
        <v>43</v>
      </c>
      <c r="D19" s="3" t="s">
        <v>44</v>
      </c>
    </row>
    <row r="20" spans="1:4">
      <c r="A20" s="28" t="s">
        <v>71</v>
      </c>
      <c r="B20" s="28" t="s">
        <v>71</v>
      </c>
      <c r="C20" s="28" t="s">
        <v>510</v>
      </c>
    </row>
    <row r="21" spans="1:4">
      <c r="A21" s="28" t="s">
        <v>72</v>
      </c>
      <c r="B21" s="28" t="s">
        <v>73</v>
      </c>
      <c r="C21" s="28" t="s">
        <v>510</v>
      </c>
    </row>
    <row r="22" spans="1:4">
      <c r="A22" s="28" t="s">
        <v>99</v>
      </c>
      <c r="B22" s="28" t="s">
        <v>82</v>
      </c>
      <c r="C22" s="28" t="s">
        <v>510</v>
      </c>
    </row>
    <row r="23" spans="1:4">
      <c r="A23" s="28" t="s">
        <v>83</v>
      </c>
      <c r="B23" s="28" t="s">
        <v>84</v>
      </c>
      <c r="C23" s="28" t="s">
        <v>510</v>
      </c>
      <c r="D23"/>
    </row>
    <row r="24" spans="1:4">
      <c r="A24" s="58" t="s">
        <v>39</v>
      </c>
      <c r="B24" s="28" t="s">
        <v>16</v>
      </c>
      <c r="C24" s="28" t="s">
        <v>510</v>
      </c>
    </row>
    <row r="25" spans="1:4">
      <c r="A25" s="58" t="s">
        <v>17</v>
      </c>
      <c r="B25" s="28" t="s">
        <v>18</v>
      </c>
      <c r="C25" s="28" t="s">
        <v>510</v>
      </c>
    </row>
    <row r="26" spans="1:4">
      <c r="A26" s="28" t="s">
        <v>48</v>
      </c>
      <c r="B26" s="28" t="s">
        <v>85</v>
      </c>
      <c r="C26" s="28" t="s">
        <v>510</v>
      </c>
    </row>
    <row r="27" spans="1:4">
      <c r="A27" s="28" t="s">
        <v>86</v>
      </c>
      <c r="B27" s="28" t="s">
        <v>87</v>
      </c>
      <c r="C27" s="28" t="s">
        <v>510</v>
      </c>
    </row>
    <row r="28" spans="1:4" ht="12.75" thickBot="1">
      <c r="A28" s="28" t="s">
        <v>55</v>
      </c>
      <c r="B28" s="28" t="s">
        <v>88</v>
      </c>
      <c r="C28" s="28" t="s">
        <v>510</v>
      </c>
    </row>
    <row r="29" spans="1:4">
      <c r="A29" s="34" t="s">
        <v>80</v>
      </c>
      <c r="B29" s="33"/>
      <c r="C29" s="33"/>
      <c r="D29" s="33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</sheetData>
  <phoneticPr fontId="0" type="noConversion"/>
  <dataValidations count="1">
    <dataValidation type="list" allowBlank="1" sqref="B9 C20:C28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 enableFormatConditionsCalculation="0">
    <tabColor theme="6" tint="-0.499984740745262"/>
    <pageSetUpPr autoPageBreaks="0"/>
  </sheetPr>
  <dimension ref="A1:D12"/>
  <sheetViews>
    <sheetView showGridLines="0" workbookViewId="0">
      <selection activeCell="A16" sqref="A16"/>
    </sheetView>
  </sheetViews>
  <sheetFormatPr baseColWidth="10" defaultColWidth="12.7109375" defaultRowHeight="12"/>
  <cols>
    <col min="1" max="1" width="16.710937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43" customFormat="1" ht="33.75" customHeight="1">
      <c r="C1" s="44" t="str">
        <f>Workbook.Title</f>
        <v>Modelo de demanda de Mercado para COFETEL</v>
      </c>
    </row>
    <row r="2" spans="1:4" ht="12" customHeight="1">
      <c r="A2"/>
      <c r="B2"/>
      <c r="C2"/>
      <c r="D2"/>
    </row>
    <row r="3" spans="1:4" s="2" customFormat="1" ht="18">
      <c r="A3" s="26" t="s">
        <v>70</v>
      </c>
    </row>
    <row r="4" spans="1:4" ht="6" customHeight="1">
      <c r="A4"/>
      <c r="B4"/>
      <c r="C4"/>
      <c r="D4"/>
    </row>
    <row r="5" spans="1:4">
      <c r="A5" s="27" t="s">
        <v>68</v>
      </c>
      <c r="B5" s="28" t="str">
        <f>Workbook.Title</f>
        <v>Modelo de demanda de Mercado para COFETEL</v>
      </c>
      <c r="C5"/>
      <c r="D5"/>
    </row>
    <row r="6" spans="1:4">
      <c r="A6" s="27" t="s">
        <v>67</v>
      </c>
      <c r="B6" s="28" t="str">
        <f>Workbook.Objective</f>
        <v>Derive subscriber and traffic forecasts to be inputted into the network and cost modules</v>
      </c>
      <c r="C6"/>
      <c r="D6"/>
    </row>
    <row r="7" spans="1:4">
      <c r="A7"/>
      <c r="B7"/>
      <c r="C7"/>
      <c r="D7"/>
    </row>
    <row r="8" spans="1:4">
      <c r="A8" s="27" t="s">
        <v>66</v>
      </c>
      <c r="B8" t="str">
        <f>Workbook.Version</f>
        <v>Final</v>
      </c>
      <c r="D8"/>
    </row>
    <row r="9" spans="1:4">
      <c r="A9" s="27" t="s">
        <v>43</v>
      </c>
      <c r="B9" s="28" t="str">
        <f>Workbook.Status</f>
        <v>Aprobado para publicación</v>
      </c>
      <c r="C9"/>
      <c r="D9"/>
    </row>
    <row r="10" spans="1:4">
      <c r="A10" s="27" t="s">
        <v>69</v>
      </c>
      <c r="B10" s="28" t="str">
        <f>Workbook.Author</f>
        <v>Guillermo Fernández Castellanos</v>
      </c>
      <c r="C10"/>
      <c r="D10"/>
    </row>
    <row r="11" spans="1:4">
      <c r="A11" s="27" t="s">
        <v>74</v>
      </c>
      <c r="B11" s="28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 enableFormatConditionsCalculation="0">
    <tabColor theme="6" tint="-0.499984740745262"/>
    <outlinePr summaryBelow="0"/>
    <pageSetUpPr autoPageBreaks="0" fitToPage="1"/>
  </sheetPr>
  <dimension ref="A1:F31"/>
  <sheetViews>
    <sheetView showGridLines="0" workbookViewId="0"/>
  </sheetViews>
  <sheetFormatPr baseColWidth="10" defaultColWidth="12.7109375" defaultRowHeight="12"/>
  <cols>
    <col min="1" max="1" width="2.7109375" style="236" customWidth="1"/>
    <col min="2" max="2" width="26.7109375" style="236" customWidth="1"/>
    <col min="3" max="16384" width="12.7109375" style="236"/>
  </cols>
  <sheetData>
    <row r="1" spans="1:5" s="36" customFormat="1" ht="33.75" customHeight="1">
      <c r="C1" s="40" t="s">
        <v>437</v>
      </c>
    </row>
    <row r="3" spans="1:5" ht="18">
      <c r="A3" s="6" t="s">
        <v>63</v>
      </c>
    </row>
    <row r="5" spans="1:5">
      <c r="B5" s="22" t="s">
        <v>51</v>
      </c>
      <c r="C5" s="7">
        <v>100</v>
      </c>
      <c r="D5" s="15" t="s">
        <v>45</v>
      </c>
      <c r="E5" s="236" t="s">
        <v>59</v>
      </c>
    </row>
    <row r="7" spans="1:5">
      <c r="B7" s="5" t="s">
        <v>52</v>
      </c>
      <c r="C7" s="9">
        <v>100</v>
      </c>
      <c r="D7" s="15" t="s">
        <v>45</v>
      </c>
      <c r="E7" s="236" t="s">
        <v>58</v>
      </c>
    </row>
    <row r="9" spans="1:5">
      <c r="B9" s="5" t="s">
        <v>61</v>
      </c>
      <c r="C9" s="21">
        <v>100</v>
      </c>
      <c r="D9" s="15" t="s">
        <v>45</v>
      </c>
      <c r="E9" s="236" t="s">
        <v>62</v>
      </c>
    </row>
    <row r="11" spans="1:5">
      <c r="B11" s="5" t="s">
        <v>53</v>
      </c>
      <c r="C11" s="8">
        <v>100</v>
      </c>
      <c r="D11" s="15" t="s">
        <v>46</v>
      </c>
      <c r="E11" s="236" t="s">
        <v>60</v>
      </c>
    </row>
    <row r="13" spans="1:5">
      <c r="B13" s="5" t="s">
        <v>54</v>
      </c>
      <c r="C13" s="10">
        <v>100</v>
      </c>
      <c r="D13" s="15" t="s">
        <v>46</v>
      </c>
      <c r="E13" s="236" t="s">
        <v>79</v>
      </c>
    </row>
    <row r="15" spans="1:5">
      <c r="B15" s="5" t="s">
        <v>76</v>
      </c>
      <c r="C15" s="29">
        <v>100</v>
      </c>
      <c r="D15" s="15" t="s">
        <v>46</v>
      </c>
      <c r="E15" s="236" t="s">
        <v>77</v>
      </c>
    </row>
    <row r="17" spans="1:6" ht="18" hidden="1">
      <c r="A17" s="6" t="s">
        <v>64</v>
      </c>
    </row>
    <row r="18" spans="1:6" hidden="1"/>
    <row r="19" spans="1:6" hidden="1">
      <c r="B19" s="5" t="s">
        <v>47</v>
      </c>
      <c r="C19" s="11">
        <v>100</v>
      </c>
      <c r="D19" s="15" t="s">
        <v>46</v>
      </c>
      <c r="E19" s="236" t="s">
        <v>57</v>
      </c>
    </row>
    <row r="20" spans="1:6">
      <c r="C20" s="11"/>
    </row>
    <row r="21" spans="1:6">
      <c r="B21" s="5" t="s">
        <v>65</v>
      </c>
      <c r="C21" s="31">
        <v>123.45</v>
      </c>
      <c r="E21" s="236" t="s">
        <v>438</v>
      </c>
    </row>
    <row r="23" spans="1:6">
      <c r="B23" s="5" t="s">
        <v>78</v>
      </c>
      <c r="C23" s="30">
        <v>0</v>
      </c>
      <c r="D23" s="15" t="s">
        <v>46</v>
      </c>
      <c r="E23" s="236" t="s">
        <v>439</v>
      </c>
      <c r="F23" s="20"/>
    </row>
    <row r="25" spans="1:6">
      <c r="B25" s="5" t="s">
        <v>78</v>
      </c>
      <c r="C25" s="30">
        <v>0.1</v>
      </c>
      <c r="D25" s="15" t="s">
        <v>46</v>
      </c>
      <c r="E25" s="236" t="s">
        <v>439</v>
      </c>
      <c r="F25" s="20"/>
    </row>
    <row r="27" spans="1:6">
      <c r="B27" s="5" t="s">
        <v>48</v>
      </c>
      <c r="C27" s="12">
        <v>100</v>
      </c>
      <c r="E27" s="236" t="s">
        <v>440</v>
      </c>
    </row>
    <row r="29" spans="1:6">
      <c r="B29" s="5" t="s">
        <v>56</v>
      </c>
      <c r="C29" s="18" t="s">
        <v>56</v>
      </c>
      <c r="D29" s="15" t="s">
        <v>46</v>
      </c>
      <c r="E29" s="236" t="s">
        <v>441</v>
      </c>
    </row>
    <row r="31" spans="1:6">
      <c r="B31" s="5" t="s">
        <v>49</v>
      </c>
      <c r="C31" s="13">
        <v>100</v>
      </c>
      <c r="E31" s="236" t="s">
        <v>50</v>
      </c>
    </row>
  </sheetData>
  <phoneticPr fontId="0" type="noConversion"/>
  <conditionalFormatting sqref="C25:C26">
    <cfRule type="cellIs" dxfId="35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00000"/>
    <pageSetUpPr autoPageBreaks="0"/>
  </sheetPr>
  <dimension ref="A1:BQ31"/>
  <sheetViews>
    <sheetView showGridLines="0" tabSelected="1" workbookViewId="0">
      <selection activeCell="F41" sqref="F41"/>
    </sheetView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</cols>
  <sheetData>
    <row r="1" spans="1:69" s="40" customFormat="1" ht="33.75" customHeight="1">
      <c r="D1" s="49" t="s">
        <v>358</v>
      </c>
      <c r="L1" s="40" t="s">
        <v>75</v>
      </c>
    </row>
    <row r="3" spans="1:69" s="86" customFormat="1" ht="18" customHeight="1">
      <c r="A3" s="87">
        <v>1</v>
      </c>
      <c r="B3" s="87" t="s">
        <v>357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97"/>
      <c r="BP3" s="97"/>
      <c r="BQ3" s="85"/>
    </row>
    <row r="6" spans="1:69" ht="24">
      <c r="C6" s="1" t="s">
        <v>357</v>
      </c>
      <c r="D6" s="1" t="s">
        <v>361</v>
      </c>
    </row>
    <row r="7" spans="1:69">
      <c r="A7" s="2"/>
      <c r="B7" s="2" t="s">
        <v>359</v>
      </c>
      <c r="C7" s="74">
        <v>2</v>
      </c>
      <c r="D7" s="117">
        <f>1/C7</f>
        <v>0.5</v>
      </c>
      <c r="H7" s="2"/>
      <c r="I7" s="2"/>
      <c r="J7" s="2"/>
      <c r="K7" s="2"/>
      <c r="L7" s="2"/>
    </row>
    <row r="8" spans="1:69">
      <c r="A8" s="281" t="s">
        <v>536</v>
      </c>
      <c r="B8" t="s">
        <v>360</v>
      </c>
      <c r="C8" s="74"/>
      <c r="D8" s="117" t="e">
        <f>1/C8</f>
        <v>#DIV/0!</v>
      </c>
      <c r="E8" s="249" t="s">
        <v>528</v>
      </c>
      <c r="K8" s="23"/>
    </row>
    <row r="11" spans="1:69" s="86" customFormat="1" ht="18" customHeight="1">
      <c r="A11" s="87">
        <v>2</v>
      </c>
      <c r="B11" s="87" t="s">
        <v>365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7"/>
      <c r="BP11" s="97"/>
      <c r="BQ11" s="85"/>
    </row>
    <row r="13" spans="1:69" ht="15.75">
      <c r="B13" s="17" t="s">
        <v>364</v>
      </c>
    </row>
    <row r="15" spans="1:69">
      <c r="C15" s="1">
        <v>2004</v>
      </c>
      <c r="D15" s="1">
        <v>2005</v>
      </c>
      <c r="E15" s="1">
        <v>2006</v>
      </c>
      <c r="F15" s="1">
        <v>2007</v>
      </c>
      <c r="G15" s="1">
        <v>2008</v>
      </c>
      <c r="H15" s="1">
        <v>2009</v>
      </c>
      <c r="I15" s="1">
        <v>2010</v>
      </c>
      <c r="J15" s="1">
        <v>2011</v>
      </c>
      <c r="K15" s="1">
        <v>2012</v>
      </c>
      <c r="L15" s="1">
        <v>2013</v>
      </c>
      <c r="M15" s="1">
        <v>2014</v>
      </c>
      <c r="N15" s="1">
        <v>2015</v>
      </c>
      <c r="O15" s="1">
        <v>2016</v>
      </c>
      <c r="P15" s="1">
        <v>2017</v>
      </c>
      <c r="Q15" s="1">
        <v>2018</v>
      </c>
      <c r="R15" s="1">
        <v>2019</v>
      </c>
      <c r="S15" s="1">
        <v>2020</v>
      </c>
      <c r="T15" s="1">
        <v>2021</v>
      </c>
      <c r="U15" s="1">
        <v>2022</v>
      </c>
      <c r="V15" s="1">
        <v>2023</v>
      </c>
      <c r="W15" s="1">
        <v>2024</v>
      </c>
      <c r="X15" s="1">
        <v>2025</v>
      </c>
      <c r="Y15" s="1">
        <v>2026</v>
      </c>
      <c r="Z15" s="1">
        <v>2027</v>
      </c>
      <c r="AA15" s="1">
        <v>2028</v>
      </c>
      <c r="AB15" s="1">
        <v>2029</v>
      </c>
      <c r="AC15" s="1">
        <v>2030</v>
      </c>
      <c r="AD15" s="1">
        <v>2031</v>
      </c>
      <c r="AE15" s="1">
        <v>2032</v>
      </c>
      <c r="AF15" s="1">
        <v>2033</v>
      </c>
      <c r="AG15" s="1">
        <v>2034</v>
      </c>
      <c r="AH15" s="1">
        <v>2035</v>
      </c>
      <c r="AI15" s="1">
        <v>2036</v>
      </c>
      <c r="AJ15" s="1">
        <v>2037</v>
      </c>
      <c r="AK15" s="1">
        <v>2038</v>
      </c>
      <c r="AL15" s="1">
        <v>2039</v>
      </c>
      <c r="AM15" s="1">
        <v>2040</v>
      </c>
      <c r="AN15" s="1">
        <v>2041</v>
      </c>
      <c r="AO15" s="1">
        <v>2042</v>
      </c>
      <c r="AP15" s="1">
        <v>2043</v>
      </c>
      <c r="AQ15" s="1">
        <v>2044</v>
      </c>
      <c r="AR15" s="1">
        <v>2045</v>
      </c>
      <c r="AS15" s="1">
        <v>2046</v>
      </c>
      <c r="AT15" s="1">
        <v>2047</v>
      </c>
      <c r="AU15" s="1">
        <v>2048</v>
      </c>
      <c r="AV15" s="1">
        <v>2049</v>
      </c>
      <c r="AW15" s="1">
        <v>2050</v>
      </c>
      <c r="AX15" s="1">
        <v>2051</v>
      </c>
      <c r="AY15" s="1">
        <v>2052</v>
      </c>
      <c r="AZ15" s="1">
        <v>2053</v>
      </c>
      <c r="BA15" s="1">
        <v>2054</v>
      </c>
    </row>
    <row r="16" spans="1:69">
      <c r="B16" s="73" t="s">
        <v>362</v>
      </c>
      <c r="C16" s="98">
        <v>0</v>
      </c>
      <c r="D16" s="98">
        <v>0</v>
      </c>
      <c r="E16" s="98">
        <v>0</v>
      </c>
      <c r="F16" s="158">
        <f t="shared" ref="F16:I17" si="0">($J16-$E16)/5+E16</f>
        <v>0.1</v>
      </c>
      <c r="G16" s="158">
        <f t="shared" si="0"/>
        <v>0.2</v>
      </c>
      <c r="H16" s="158">
        <f t="shared" si="0"/>
        <v>0.30000000000000004</v>
      </c>
      <c r="I16" s="158">
        <f t="shared" si="0"/>
        <v>0.4</v>
      </c>
      <c r="J16" s="65">
        <f>D7</f>
        <v>0.5</v>
      </c>
      <c r="K16" s="158">
        <f t="shared" ref="K16:AW16" si="1">J16</f>
        <v>0.5</v>
      </c>
      <c r="L16" s="158">
        <f t="shared" si="1"/>
        <v>0.5</v>
      </c>
      <c r="M16" s="158">
        <f t="shared" si="1"/>
        <v>0.5</v>
      </c>
      <c r="N16" s="158">
        <f t="shared" si="1"/>
        <v>0.5</v>
      </c>
      <c r="O16" s="158">
        <f t="shared" si="1"/>
        <v>0.5</v>
      </c>
      <c r="P16" s="158">
        <f t="shared" si="1"/>
        <v>0.5</v>
      </c>
      <c r="Q16" s="158">
        <f t="shared" si="1"/>
        <v>0.5</v>
      </c>
      <c r="R16" s="158">
        <f t="shared" si="1"/>
        <v>0.5</v>
      </c>
      <c r="S16" s="158">
        <f t="shared" si="1"/>
        <v>0.5</v>
      </c>
      <c r="T16" s="158">
        <f t="shared" si="1"/>
        <v>0.5</v>
      </c>
      <c r="U16" s="158">
        <f t="shared" si="1"/>
        <v>0.5</v>
      </c>
      <c r="V16" s="158">
        <f t="shared" si="1"/>
        <v>0.5</v>
      </c>
      <c r="W16" s="158">
        <f t="shared" si="1"/>
        <v>0.5</v>
      </c>
      <c r="X16" s="158">
        <f t="shared" si="1"/>
        <v>0.5</v>
      </c>
      <c r="Y16" s="158">
        <f t="shared" si="1"/>
        <v>0.5</v>
      </c>
      <c r="Z16" s="158">
        <f t="shared" si="1"/>
        <v>0.5</v>
      </c>
      <c r="AA16" s="158">
        <f t="shared" si="1"/>
        <v>0.5</v>
      </c>
      <c r="AB16" s="158">
        <f t="shared" si="1"/>
        <v>0.5</v>
      </c>
      <c r="AC16" s="158">
        <f t="shared" si="1"/>
        <v>0.5</v>
      </c>
      <c r="AD16" s="158">
        <f t="shared" si="1"/>
        <v>0.5</v>
      </c>
      <c r="AE16" s="158">
        <f t="shared" si="1"/>
        <v>0.5</v>
      </c>
      <c r="AF16" s="158">
        <f t="shared" si="1"/>
        <v>0.5</v>
      </c>
      <c r="AG16" s="158">
        <f t="shared" si="1"/>
        <v>0.5</v>
      </c>
      <c r="AH16" s="158">
        <f t="shared" si="1"/>
        <v>0.5</v>
      </c>
      <c r="AI16" s="158">
        <f t="shared" si="1"/>
        <v>0.5</v>
      </c>
      <c r="AJ16" s="158">
        <f t="shared" si="1"/>
        <v>0.5</v>
      </c>
      <c r="AK16" s="158">
        <f t="shared" si="1"/>
        <v>0.5</v>
      </c>
      <c r="AL16" s="158">
        <f t="shared" si="1"/>
        <v>0.5</v>
      </c>
      <c r="AM16" s="158">
        <f t="shared" si="1"/>
        <v>0.5</v>
      </c>
      <c r="AN16" s="158">
        <f t="shared" si="1"/>
        <v>0.5</v>
      </c>
      <c r="AO16" s="158">
        <f t="shared" si="1"/>
        <v>0.5</v>
      </c>
      <c r="AP16" s="158">
        <f t="shared" si="1"/>
        <v>0.5</v>
      </c>
      <c r="AQ16" s="158">
        <f t="shared" si="1"/>
        <v>0.5</v>
      </c>
      <c r="AR16" s="158">
        <f t="shared" si="1"/>
        <v>0.5</v>
      </c>
      <c r="AS16" s="158">
        <f t="shared" si="1"/>
        <v>0.5</v>
      </c>
      <c r="AT16" s="158">
        <f t="shared" si="1"/>
        <v>0.5</v>
      </c>
      <c r="AU16" s="158">
        <f t="shared" si="1"/>
        <v>0.5</v>
      </c>
      <c r="AV16" s="158">
        <f t="shared" si="1"/>
        <v>0.5</v>
      </c>
      <c r="AW16" s="158">
        <f t="shared" si="1"/>
        <v>0.5</v>
      </c>
      <c r="AX16" s="158">
        <f t="shared" ref="AX16:BA17" si="2">AW16</f>
        <v>0.5</v>
      </c>
      <c r="AY16" s="158">
        <f t="shared" si="2"/>
        <v>0.5</v>
      </c>
      <c r="AZ16" s="158">
        <f t="shared" si="2"/>
        <v>0.5</v>
      </c>
      <c r="BA16" s="158">
        <f t="shared" si="2"/>
        <v>0.5</v>
      </c>
      <c r="BB16" s="19" t="s">
        <v>1</v>
      </c>
    </row>
    <row r="17" spans="1:69">
      <c r="B17" s="73" t="s">
        <v>363</v>
      </c>
      <c r="C17" s="98">
        <v>0</v>
      </c>
      <c r="D17" s="98">
        <v>0</v>
      </c>
      <c r="E17" s="98">
        <v>0</v>
      </c>
      <c r="F17" s="158" t="e">
        <f t="shared" si="0"/>
        <v>#DIV/0!</v>
      </c>
      <c r="G17" s="158" t="e">
        <f t="shared" si="0"/>
        <v>#DIV/0!</v>
      </c>
      <c r="H17" s="158" t="e">
        <f t="shared" si="0"/>
        <v>#DIV/0!</v>
      </c>
      <c r="I17" s="158" t="e">
        <f t="shared" si="0"/>
        <v>#DIV/0!</v>
      </c>
      <c r="J17" s="65" t="e">
        <f>cuota_hipotetico_movil</f>
        <v>#DIV/0!</v>
      </c>
      <c r="K17" s="158" t="e">
        <f t="shared" ref="K17:AW17" si="3">J17</f>
        <v>#DIV/0!</v>
      </c>
      <c r="L17" s="158" t="e">
        <f t="shared" si="3"/>
        <v>#DIV/0!</v>
      </c>
      <c r="M17" s="158" t="e">
        <f t="shared" si="3"/>
        <v>#DIV/0!</v>
      </c>
      <c r="N17" s="158" t="e">
        <f t="shared" si="3"/>
        <v>#DIV/0!</v>
      </c>
      <c r="O17" s="158" t="e">
        <f t="shared" si="3"/>
        <v>#DIV/0!</v>
      </c>
      <c r="P17" s="158" t="e">
        <f t="shared" si="3"/>
        <v>#DIV/0!</v>
      </c>
      <c r="Q17" s="158" t="e">
        <f t="shared" si="3"/>
        <v>#DIV/0!</v>
      </c>
      <c r="R17" s="158" t="e">
        <f t="shared" si="3"/>
        <v>#DIV/0!</v>
      </c>
      <c r="S17" s="158" t="e">
        <f t="shared" si="3"/>
        <v>#DIV/0!</v>
      </c>
      <c r="T17" s="158" t="e">
        <f t="shared" si="3"/>
        <v>#DIV/0!</v>
      </c>
      <c r="U17" s="158" t="e">
        <f t="shared" si="3"/>
        <v>#DIV/0!</v>
      </c>
      <c r="V17" s="158" t="e">
        <f t="shared" si="3"/>
        <v>#DIV/0!</v>
      </c>
      <c r="W17" s="158" t="e">
        <f t="shared" si="3"/>
        <v>#DIV/0!</v>
      </c>
      <c r="X17" s="158" t="e">
        <f t="shared" si="3"/>
        <v>#DIV/0!</v>
      </c>
      <c r="Y17" s="158" t="e">
        <f t="shared" si="3"/>
        <v>#DIV/0!</v>
      </c>
      <c r="Z17" s="158" t="e">
        <f t="shared" si="3"/>
        <v>#DIV/0!</v>
      </c>
      <c r="AA17" s="158" t="e">
        <f t="shared" si="3"/>
        <v>#DIV/0!</v>
      </c>
      <c r="AB17" s="158" t="e">
        <f t="shared" si="3"/>
        <v>#DIV/0!</v>
      </c>
      <c r="AC17" s="158" t="e">
        <f t="shared" si="3"/>
        <v>#DIV/0!</v>
      </c>
      <c r="AD17" s="158" t="e">
        <f t="shared" si="3"/>
        <v>#DIV/0!</v>
      </c>
      <c r="AE17" s="158" t="e">
        <f t="shared" si="3"/>
        <v>#DIV/0!</v>
      </c>
      <c r="AF17" s="158" t="e">
        <f t="shared" si="3"/>
        <v>#DIV/0!</v>
      </c>
      <c r="AG17" s="158" t="e">
        <f t="shared" si="3"/>
        <v>#DIV/0!</v>
      </c>
      <c r="AH17" s="158" t="e">
        <f t="shared" si="3"/>
        <v>#DIV/0!</v>
      </c>
      <c r="AI17" s="158" t="e">
        <f t="shared" si="3"/>
        <v>#DIV/0!</v>
      </c>
      <c r="AJ17" s="158" t="e">
        <f t="shared" si="3"/>
        <v>#DIV/0!</v>
      </c>
      <c r="AK17" s="158" t="e">
        <f t="shared" si="3"/>
        <v>#DIV/0!</v>
      </c>
      <c r="AL17" s="158" t="e">
        <f t="shared" si="3"/>
        <v>#DIV/0!</v>
      </c>
      <c r="AM17" s="158" t="e">
        <f t="shared" si="3"/>
        <v>#DIV/0!</v>
      </c>
      <c r="AN17" s="158" t="e">
        <f t="shared" si="3"/>
        <v>#DIV/0!</v>
      </c>
      <c r="AO17" s="158" t="e">
        <f t="shared" si="3"/>
        <v>#DIV/0!</v>
      </c>
      <c r="AP17" s="158" t="e">
        <f t="shared" si="3"/>
        <v>#DIV/0!</v>
      </c>
      <c r="AQ17" s="158" t="e">
        <f t="shared" si="3"/>
        <v>#DIV/0!</v>
      </c>
      <c r="AR17" s="158" t="e">
        <f t="shared" si="3"/>
        <v>#DIV/0!</v>
      </c>
      <c r="AS17" s="158" t="e">
        <f t="shared" si="3"/>
        <v>#DIV/0!</v>
      </c>
      <c r="AT17" s="158" t="e">
        <f t="shared" si="3"/>
        <v>#DIV/0!</v>
      </c>
      <c r="AU17" s="158" t="e">
        <f t="shared" si="3"/>
        <v>#DIV/0!</v>
      </c>
      <c r="AV17" s="158" t="e">
        <f t="shared" si="3"/>
        <v>#DIV/0!</v>
      </c>
      <c r="AW17" s="158" t="e">
        <f t="shared" si="3"/>
        <v>#DIV/0!</v>
      </c>
      <c r="AX17" s="158" t="e">
        <f t="shared" si="2"/>
        <v>#DIV/0!</v>
      </c>
      <c r="AY17" s="158" t="e">
        <f t="shared" si="2"/>
        <v>#DIV/0!</v>
      </c>
      <c r="AZ17" s="158" t="e">
        <f t="shared" si="2"/>
        <v>#DIV/0!</v>
      </c>
      <c r="BA17" s="158" t="e">
        <f t="shared" si="2"/>
        <v>#DIV/0!</v>
      </c>
      <c r="BB17" s="19" t="s">
        <v>2</v>
      </c>
    </row>
    <row r="19" spans="1:69" s="86" customFormat="1" ht="18" customHeight="1">
      <c r="A19" s="87">
        <v>3</v>
      </c>
      <c r="B19" s="87" t="s">
        <v>449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7"/>
      <c r="BP19" s="97"/>
      <c r="BQ19" s="85"/>
    </row>
    <row r="21" spans="1:69">
      <c r="D21" s="73" t="s">
        <v>457</v>
      </c>
      <c r="E21" s="229" t="s">
        <v>459</v>
      </c>
      <c r="F21" s="229" t="s">
        <v>103</v>
      </c>
      <c r="G21" s="229" t="s">
        <v>458</v>
      </c>
      <c r="H21" s="249" t="s">
        <v>476</v>
      </c>
    </row>
    <row r="22" spans="1:69">
      <c r="B22" s="247" t="s">
        <v>467</v>
      </c>
      <c r="C22" s="257" t="s">
        <v>103</v>
      </c>
      <c r="D22" s="249" t="s">
        <v>479</v>
      </c>
      <c r="E22" s="248">
        <v>-0.05</v>
      </c>
      <c r="F22" s="248">
        <v>0</v>
      </c>
      <c r="G22" s="248">
        <v>0.05</v>
      </c>
      <c r="H22" s="249" t="s">
        <v>481</v>
      </c>
    </row>
    <row r="23" spans="1:69">
      <c r="B23" s="247" t="s">
        <v>468</v>
      </c>
      <c r="C23" s="257" t="s">
        <v>103</v>
      </c>
      <c r="D23" s="249" t="s">
        <v>480</v>
      </c>
      <c r="E23" s="248">
        <v>-0.3</v>
      </c>
      <c r="F23" s="248">
        <v>0</v>
      </c>
      <c r="G23" s="248">
        <v>0.3</v>
      </c>
      <c r="H23" s="249" t="s">
        <v>482</v>
      </c>
    </row>
    <row r="24" spans="1:69">
      <c r="B24" s="247" t="s">
        <v>483</v>
      </c>
      <c r="C24" s="257" t="s">
        <v>103</v>
      </c>
      <c r="D24" s="249" t="s">
        <v>484</v>
      </c>
      <c r="E24" s="248">
        <v>-0.1</v>
      </c>
      <c r="F24" s="248">
        <v>0</v>
      </c>
      <c r="G24" s="248">
        <v>0.1</v>
      </c>
      <c r="H24" s="249" t="s">
        <v>485</v>
      </c>
    </row>
    <row r="25" spans="1:69">
      <c r="B25" s="247" t="s">
        <v>455</v>
      </c>
      <c r="C25" s="257" t="s">
        <v>103</v>
      </c>
      <c r="D25" s="249" t="s">
        <v>469</v>
      </c>
      <c r="E25" s="248">
        <v>-0.5</v>
      </c>
      <c r="F25" s="248">
        <v>0</v>
      </c>
      <c r="G25" s="248">
        <v>0.5</v>
      </c>
      <c r="H25" s="249" t="s">
        <v>460</v>
      </c>
    </row>
    <row r="26" spans="1:69">
      <c r="B26" s="247" t="s">
        <v>453</v>
      </c>
      <c r="C26" s="257" t="s">
        <v>103</v>
      </c>
      <c r="D26" s="249" t="s">
        <v>470</v>
      </c>
      <c r="E26" s="248">
        <v>-0.3</v>
      </c>
      <c r="F26" s="248">
        <v>0</v>
      </c>
      <c r="G26" s="248">
        <v>0.3</v>
      </c>
      <c r="H26" s="249" t="s">
        <v>461</v>
      </c>
    </row>
    <row r="27" spans="1:69">
      <c r="B27" s="247" t="s">
        <v>454</v>
      </c>
      <c r="C27" s="257" t="s">
        <v>103</v>
      </c>
      <c r="D27" s="249" t="s">
        <v>471</v>
      </c>
      <c r="E27" s="248">
        <v>-0.3</v>
      </c>
      <c r="F27" s="248">
        <v>0</v>
      </c>
      <c r="G27" s="248">
        <v>0.3</v>
      </c>
      <c r="H27" s="249" t="s">
        <v>462</v>
      </c>
    </row>
    <row r="28" spans="1:69">
      <c r="B28" s="247" t="s">
        <v>456</v>
      </c>
      <c r="C28" s="257" t="s">
        <v>103</v>
      </c>
      <c r="D28" s="249" t="s">
        <v>472</v>
      </c>
      <c r="E28" s="248">
        <v>-0.5</v>
      </c>
      <c r="F28" s="248">
        <v>0</v>
      </c>
      <c r="G28" s="248">
        <v>1</v>
      </c>
      <c r="H28" s="249" t="s">
        <v>463</v>
      </c>
    </row>
    <row r="29" spans="1:69">
      <c r="B29" s="247" t="s">
        <v>450</v>
      </c>
      <c r="C29" s="257" t="s">
        <v>103</v>
      </c>
      <c r="D29" s="249" t="s">
        <v>473</v>
      </c>
      <c r="E29" s="248">
        <v>-0.3</v>
      </c>
      <c r="F29" s="248">
        <v>0</v>
      </c>
      <c r="G29" s="248">
        <v>0.3</v>
      </c>
      <c r="H29" s="249" t="s">
        <v>464</v>
      </c>
    </row>
    <row r="30" spans="1:69">
      <c r="B30" s="247" t="s">
        <v>451</v>
      </c>
      <c r="C30" s="257" t="s">
        <v>103</v>
      </c>
      <c r="D30" s="249" t="s">
        <v>474</v>
      </c>
      <c r="E30" s="248">
        <v>-0.2</v>
      </c>
      <c r="F30" s="248">
        <v>0</v>
      </c>
      <c r="G30" s="248">
        <v>0.2</v>
      </c>
      <c r="H30" s="249" t="s">
        <v>465</v>
      </c>
    </row>
    <row r="31" spans="1:69">
      <c r="B31" s="247" t="s">
        <v>452</v>
      </c>
      <c r="C31" s="257" t="s">
        <v>103</v>
      </c>
      <c r="D31" s="249" t="s">
        <v>475</v>
      </c>
      <c r="E31" s="248">
        <v>-0.1</v>
      </c>
      <c r="F31" s="248">
        <v>0</v>
      </c>
      <c r="G31" s="248">
        <v>0.1</v>
      </c>
      <c r="H31" s="249" t="s">
        <v>466</v>
      </c>
    </row>
  </sheetData>
  <phoneticPr fontId="0" type="noConversion"/>
  <dataValidations count="1">
    <dataValidation type="list" allowBlank="1" showInputMessage="1" showErrorMessage="1" sqref="C22:C31">
      <formula1>$E$21:$G$21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autoPageBreaks="0"/>
  </sheetPr>
  <dimension ref="A1:BS607"/>
  <sheetViews>
    <sheetView showGridLines="0" zoomScale="85" zoomScaleNormal="85" workbookViewId="0">
      <pane xSplit="10" ySplit="3" topLeftCell="K93" activePane="bottomRight" state="frozen"/>
      <selection pane="topRight" activeCell="K1" sqref="K1"/>
      <selection pane="bottomLeft" activeCell="A4" sqref="A4"/>
      <selection pane="bottomRight" activeCell="U118" sqref="U118"/>
    </sheetView>
  </sheetViews>
  <sheetFormatPr baseColWidth="10" defaultColWidth="9.140625" defaultRowHeight="12" outlineLevelRow="1" outlineLevelCol="1"/>
  <cols>
    <col min="1" max="1" width="4.85546875" style="270" customWidth="1"/>
    <col min="2" max="2" width="3.28515625" customWidth="1"/>
    <col min="3" max="4" width="3.42578125" customWidth="1"/>
    <col min="5" max="5" width="32.85546875" customWidth="1"/>
    <col min="6" max="6" width="7.5703125" hidden="1" customWidth="1" outlineLevel="1"/>
    <col min="7" max="7" width="24.85546875" hidden="1" customWidth="1" outlineLevel="1"/>
    <col min="8" max="8" width="14.85546875" hidden="1" customWidth="1" outlineLevel="1"/>
    <col min="9" max="9" width="11.5703125" hidden="1" customWidth="1" outlineLevel="1"/>
    <col min="10" max="10" width="10.42578125" customWidth="1" collapsed="1"/>
    <col min="11" max="11" width="10.85546875" style="103" customWidth="1"/>
    <col min="12" max="15" width="15.28515625" hidden="1" customWidth="1" outlineLevel="1"/>
    <col min="16" max="17" width="16" hidden="1" customWidth="1" outlineLevel="1"/>
    <col min="18" max="18" width="16" customWidth="1" collapsed="1"/>
    <col min="19" max="65" width="16" customWidth="1"/>
    <col min="66" max="66" width="17.42578125" customWidth="1"/>
    <col min="68" max="69" width="9.140625" style="14"/>
  </cols>
  <sheetData>
    <row r="1" spans="1:70" ht="33.75" customHeight="1">
      <c r="A1" s="269"/>
      <c r="B1" s="40"/>
      <c r="C1" s="40"/>
      <c r="D1" s="40"/>
      <c r="E1" s="40"/>
      <c r="F1" s="49" t="s">
        <v>141</v>
      </c>
      <c r="G1" s="40"/>
      <c r="H1" s="40"/>
      <c r="I1" s="40"/>
      <c r="J1" s="40"/>
      <c r="L1" s="40"/>
      <c r="M1" s="40"/>
      <c r="N1" s="40"/>
      <c r="O1" s="40"/>
      <c r="P1" s="40"/>
      <c r="Q1" s="40"/>
      <c r="R1" s="40"/>
      <c r="S1" s="40"/>
      <c r="T1" s="40"/>
      <c r="V1" s="224"/>
      <c r="W1" s="224" t="s">
        <v>395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</row>
    <row r="2" spans="1:70">
      <c r="K2" s="103" t="e">
        <f t="array" ref="K2">IF(OR(K4:K605="error"),"error","ok")</f>
        <v>#DIV/0!</v>
      </c>
      <c r="BP2" s="93" t="s">
        <v>159</v>
      </c>
      <c r="BQ2" s="93"/>
      <c r="BR2" s="32"/>
    </row>
    <row r="3" spans="1:70">
      <c r="G3" s="1" t="s">
        <v>148</v>
      </c>
      <c r="H3" s="1" t="s">
        <v>149</v>
      </c>
      <c r="I3" s="1" t="s">
        <v>150</v>
      </c>
      <c r="J3" s="1" t="s">
        <v>151</v>
      </c>
      <c r="K3" s="1" t="s">
        <v>132</v>
      </c>
      <c r="L3" s="1">
        <f t="array" ref="L3:BN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P3" s="94" t="s">
        <v>130</v>
      </c>
      <c r="BQ3" s="94" t="s">
        <v>131</v>
      </c>
      <c r="BR3" s="1" t="s">
        <v>160</v>
      </c>
    </row>
    <row r="5" spans="1:70" s="89" customFormat="1" ht="18" customHeight="1">
      <c r="A5" s="271">
        <v>1</v>
      </c>
      <c r="B5" s="87" t="s">
        <v>142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95"/>
      <c r="BQ5" s="95"/>
      <c r="BR5" s="88"/>
    </row>
    <row r="6" spans="1:70" hidden="1" outlineLevel="1"/>
    <row r="7" spans="1:70" hidden="1" outlineLevel="1">
      <c r="E7" t="s">
        <v>143</v>
      </c>
      <c r="G7" s="60" t="s">
        <v>170</v>
      </c>
      <c r="I7" t="s">
        <v>172</v>
      </c>
      <c r="J7" t="s">
        <v>100</v>
      </c>
      <c r="Q7" s="165">
        <v>103946866</v>
      </c>
      <c r="R7" s="165">
        <v>104874282</v>
      </c>
      <c r="S7" s="165">
        <v>105790725</v>
      </c>
      <c r="T7" s="165">
        <v>106682518</v>
      </c>
      <c r="U7" s="165">
        <v>107550697</v>
      </c>
      <c r="V7" s="165">
        <v>108396211</v>
      </c>
      <c r="W7" s="165">
        <v>109219931</v>
      </c>
      <c r="X7" s="165">
        <v>110022552</v>
      </c>
      <c r="Y7" s="165">
        <v>110804591</v>
      </c>
      <c r="Z7" s="165">
        <v>111566783</v>
      </c>
      <c r="AA7" s="165">
        <v>112310260</v>
      </c>
      <c r="AB7" s="165">
        <v>113036756</v>
      </c>
      <c r="AC7" s="165">
        <v>113746425</v>
      </c>
      <c r="AD7" s="165">
        <v>114437635</v>
      </c>
      <c r="AE7" s="165">
        <v>115109547</v>
      </c>
      <c r="AF7" s="165">
        <v>115762289</v>
      </c>
      <c r="AG7" s="165">
        <v>116395567</v>
      </c>
      <c r="AH7" s="165">
        <v>117007442</v>
      </c>
      <c r="AI7" s="165">
        <v>117595470</v>
      </c>
      <c r="AJ7" s="165">
        <v>118157718</v>
      </c>
      <c r="AK7" s="165">
        <v>118692987</v>
      </c>
      <c r="AL7" s="165">
        <v>119200348</v>
      </c>
      <c r="AM7" s="165">
        <v>119678725</v>
      </c>
      <c r="AN7" s="165">
        <v>120126931</v>
      </c>
      <c r="AO7" s="165">
        <v>120543784</v>
      </c>
      <c r="AP7" s="165">
        <v>120928075</v>
      </c>
      <c r="AQ7" s="165">
        <v>121278986</v>
      </c>
      <c r="AR7" s="165">
        <v>121596457</v>
      </c>
      <c r="AS7" s="165">
        <v>121880750</v>
      </c>
      <c r="AT7" s="165">
        <v>122131721</v>
      </c>
      <c r="AU7" s="165">
        <v>122348728</v>
      </c>
      <c r="AV7" s="165">
        <v>122531432</v>
      </c>
      <c r="AW7" s="165">
        <v>122680609</v>
      </c>
      <c r="AX7" s="165">
        <v>122797430</v>
      </c>
      <c r="AY7" s="165">
        <v>122882582</v>
      </c>
      <c r="AZ7" s="165">
        <v>122936136</v>
      </c>
      <c r="BA7" s="165">
        <v>122958184</v>
      </c>
      <c r="BB7" s="165">
        <v>122949539</v>
      </c>
      <c r="BC7" s="165">
        <v>122911260</v>
      </c>
      <c r="BD7" s="165">
        <v>122844116</v>
      </c>
      <c r="BE7" s="165">
        <v>122748461</v>
      </c>
      <c r="BF7" s="165">
        <v>122624516</v>
      </c>
      <c r="BG7" s="165">
        <v>122472760</v>
      </c>
      <c r="BH7" s="165">
        <v>122293757</v>
      </c>
      <c r="BI7" s="165">
        <v>122087969</v>
      </c>
      <c r="BJ7" s="165">
        <v>121855703</v>
      </c>
    </row>
    <row r="8" spans="1:70" hidden="1" outlineLevel="1">
      <c r="E8" t="s">
        <v>143</v>
      </c>
      <c r="G8" s="60" t="s">
        <v>170</v>
      </c>
      <c r="I8" t="s">
        <v>153</v>
      </c>
      <c r="J8" t="s">
        <v>100</v>
      </c>
      <c r="Q8" s="166">
        <f>AVERAGE(Q7:R7)</f>
        <v>104410574</v>
      </c>
      <c r="R8" s="166">
        <f t="shared" ref="R8:BJ8" si="0">AVERAGE(R7:S7)</f>
        <v>105332503.5</v>
      </c>
      <c r="S8" s="166">
        <f t="shared" si="0"/>
        <v>106236621.5</v>
      </c>
      <c r="T8" s="166">
        <f t="shared" si="0"/>
        <v>107116607.5</v>
      </c>
      <c r="U8" s="166">
        <f t="shared" si="0"/>
        <v>107973454</v>
      </c>
      <c r="V8" s="166">
        <f t="shared" si="0"/>
        <v>108808071</v>
      </c>
      <c r="W8" s="166">
        <f t="shared" si="0"/>
        <v>109621241.5</v>
      </c>
      <c r="X8" s="166">
        <f t="shared" si="0"/>
        <v>110413571.5</v>
      </c>
      <c r="Y8" s="166">
        <f t="shared" si="0"/>
        <v>111185687</v>
      </c>
      <c r="Z8" s="166">
        <f t="shared" si="0"/>
        <v>111938521.5</v>
      </c>
      <c r="AA8" s="166">
        <f t="shared" si="0"/>
        <v>112673508</v>
      </c>
      <c r="AB8" s="166">
        <f t="shared" si="0"/>
        <v>113391590.5</v>
      </c>
      <c r="AC8" s="166">
        <f t="shared" si="0"/>
        <v>114092030</v>
      </c>
      <c r="AD8" s="166">
        <f t="shared" si="0"/>
        <v>114773591</v>
      </c>
      <c r="AE8" s="166">
        <f t="shared" si="0"/>
        <v>115435918</v>
      </c>
      <c r="AF8" s="166">
        <f t="shared" si="0"/>
        <v>116078928</v>
      </c>
      <c r="AG8" s="166">
        <f t="shared" si="0"/>
        <v>116701504.5</v>
      </c>
      <c r="AH8" s="166">
        <f t="shared" si="0"/>
        <v>117301456</v>
      </c>
      <c r="AI8" s="166">
        <f t="shared" si="0"/>
        <v>117876594</v>
      </c>
      <c r="AJ8" s="166">
        <f t="shared" si="0"/>
        <v>118425352.5</v>
      </c>
      <c r="AK8" s="166">
        <f t="shared" si="0"/>
        <v>118946667.5</v>
      </c>
      <c r="AL8" s="166">
        <f t="shared" si="0"/>
        <v>119439536.5</v>
      </c>
      <c r="AM8" s="166">
        <f t="shared" si="0"/>
        <v>119902828</v>
      </c>
      <c r="AN8" s="166">
        <f t="shared" si="0"/>
        <v>120335357.5</v>
      </c>
      <c r="AO8" s="166">
        <f t="shared" si="0"/>
        <v>120735929.5</v>
      </c>
      <c r="AP8" s="166">
        <f t="shared" si="0"/>
        <v>121103530.5</v>
      </c>
      <c r="AQ8" s="166">
        <f t="shared" si="0"/>
        <v>121437721.5</v>
      </c>
      <c r="AR8" s="166">
        <f t="shared" si="0"/>
        <v>121738603.5</v>
      </c>
      <c r="AS8" s="166">
        <f t="shared" si="0"/>
        <v>122006235.5</v>
      </c>
      <c r="AT8" s="166">
        <f t="shared" si="0"/>
        <v>122240224.5</v>
      </c>
      <c r="AU8" s="166">
        <f t="shared" si="0"/>
        <v>122440080</v>
      </c>
      <c r="AV8" s="166">
        <f t="shared" si="0"/>
        <v>122606020.5</v>
      </c>
      <c r="AW8" s="166">
        <f t="shared" si="0"/>
        <v>122739019.5</v>
      </c>
      <c r="AX8" s="166">
        <f t="shared" si="0"/>
        <v>122840006</v>
      </c>
      <c r="AY8" s="166">
        <f t="shared" si="0"/>
        <v>122909359</v>
      </c>
      <c r="AZ8" s="166">
        <f t="shared" si="0"/>
        <v>122947160</v>
      </c>
      <c r="BA8" s="166">
        <f t="shared" si="0"/>
        <v>122953861.5</v>
      </c>
      <c r="BB8" s="166">
        <f t="shared" si="0"/>
        <v>122930399.5</v>
      </c>
      <c r="BC8" s="166">
        <f t="shared" si="0"/>
        <v>122877688</v>
      </c>
      <c r="BD8" s="166">
        <f t="shared" si="0"/>
        <v>122796288.5</v>
      </c>
      <c r="BE8" s="166">
        <f t="shared" si="0"/>
        <v>122686488.5</v>
      </c>
      <c r="BF8" s="166">
        <f t="shared" si="0"/>
        <v>122548638</v>
      </c>
      <c r="BG8" s="166">
        <f t="shared" si="0"/>
        <v>122383258.5</v>
      </c>
      <c r="BH8" s="166">
        <f t="shared" si="0"/>
        <v>122190863</v>
      </c>
      <c r="BI8" s="166">
        <f t="shared" si="0"/>
        <v>121971836</v>
      </c>
      <c r="BJ8" s="166">
        <f t="shared" si="0"/>
        <v>121855703</v>
      </c>
    </row>
    <row r="9" spans="1:70" hidden="1" outlineLevel="1">
      <c r="E9" t="s">
        <v>143</v>
      </c>
      <c r="G9" s="60" t="s">
        <v>169</v>
      </c>
      <c r="I9" t="s">
        <v>153</v>
      </c>
      <c r="J9" t="s">
        <v>100</v>
      </c>
      <c r="L9" s="165">
        <v>97483412</v>
      </c>
      <c r="M9" s="167">
        <f>($Q9-$L9)/5+L9</f>
        <v>98639407.200000003</v>
      </c>
      <c r="N9" s="167">
        <f>($Q9-$L9)/5+M9</f>
        <v>99795402.400000006</v>
      </c>
      <c r="O9" s="167">
        <f>($Q9-$L9)/5+N9</f>
        <v>100951397.60000001</v>
      </c>
      <c r="P9" s="167">
        <f>($Q9-$L9)/5+O9</f>
        <v>102107392.80000001</v>
      </c>
      <c r="Q9" s="165">
        <v>103263388</v>
      </c>
      <c r="R9" s="167">
        <f>($V9-$Q9)/5+Q9</f>
        <v>105078018</v>
      </c>
      <c r="S9" s="167">
        <f>($V9-$Q9)/5+R9</f>
        <v>106892648</v>
      </c>
      <c r="T9" s="167">
        <f>($V9-$Q9)/5+S9</f>
        <v>108707278</v>
      </c>
      <c r="U9" s="167">
        <f>($V9-$Q9)/5+T9</f>
        <v>110521908</v>
      </c>
      <c r="V9" s="165">
        <v>112336538</v>
      </c>
      <c r="W9" s="167">
        <f>V9*(1+W10)</f>
        <v>113176078.28349358</v>
      </c>
      <c r="X9" s="167">
        <f t="shared" ref="X9:BN9" si="1">W9*(1+X10)</f>
        <v>113994102.24380752</v>
      </c>
      <c r="Y9" s="167">
        <f t="shared" si="1"/>
        <v>114791256.18109348</v>
      </c>
      <c r="Z9" s="167">
        <f t="shared" si="1"/>
        <v>115568503.86722296</v>
      </c>
      <c r="AA9" s="167">
        <f t="shared" si="1"/>
        <v>116327324.77203192</v>
      </c>
      <c r="AB9" s="167">
        <f t="shared" si="1"/>
        <v>117068693.50788961</v>
      </c>
      <c r="AC9" s="167">
        <f t="shared" si="1"/>
        <v>117791847.11024004</v>
      </c>
      <c r="AD9" s="167">
        <f t="shared" si="1"/>
        <v>118495510.0138478</v>
      </c>
      <c r="AE9" s="167">
        <f t="shared" si="1"/>
        <v>119179315.19043185</v>
      </c>
      <c r="AF9" s="167">
        <f t="shared" si="1"/>
        <v>119843176.94843857</v>
      </c>
      <c r="AG9" s="167">
        <f t="shared" si="1"/>
        <v>120485942.58160707</v>
      </c>
      <c r="AH9" s="167">
        <f t="shared" si="1"/>
        <v>121105349.52319239</v>
      </c>
      <c r="AI9" s="167">
        <f t="shared" si="1"/>
        <v>121699138.30373463</v>
      </c>
      <c r="AJ9" s="167">
        <f t="shared" si="1"/>
        <v>122265692.14042632</v>
      </c>
      <c r="AK9" s="167">
        <f t="shared" si="1"/>
        <v>122803912.52949534</v>
      </c>
      <c r="AL9" s="167">
        <f t="shared" si="1"/>
        <v>123312764.46151352</v>
      </c>
      <c r="AM9" s="167">
        <f t="shared" si="1"/>
        <v>123791079.74379463</v>
      </c>
      <c r="AN9" s="167">
        <f t="shared" si="1"/>
        <v>124237635.46494947</v>
      </c>
      <c r="AO9" s="167">
        <f t="shared" si="1"/>
        <v>124651197.35687692</v>
      </c>
      <c r="AP9" s="167">
        <f t="shared" si="1"/>
        <v>125030719.05343689</v>
      </c>
      <c r="AQ9" s="167">
        <f t="shared" si="1"/>
        <v>125375747.31858055</v>
      </c>
      <c r="AR9" s="167">
        <f t="shared" si="1"/>
        <v>125686386.42757198</v>
      </c>
      <c r="AS9" s="167">
        <f t="shared" si="1"/>
        <v>125962697.29368424</v>
      </c>
      <c r="AT9" s="167">
        <f t="shared" si="1"/>
        <v>126204274.17257296</v>
      </c>
      <c r="AU9" s="167">
        <f t="shared" si="1"/>
        <v>126410610.65812889</v>
      </c>
      <c r="AV9" s="167">
        <f t="shared" si="1"/>
        <v>126581932.33594806</v>
      </c>
      <c r="AW9" s="167">
        <f t="shared" si="1"/>
        <v>126719244.27503632</v>
      </c>
      <c r="AX9" s="167">
        <f t="shared" si="1"/>
        <v>126823505.60133755</v>
      </c>
      <c r="AY9" s="167">
        <f t="shared" si="1"/>
        <v>126895107.60519913</v>
      </c>
      <c r="AZ9" s="167">
        <f t="shared" si="1"/>
        <v>126934134.4295322</v>
      </c>
      <c r="BA9" s="167">
        <f t="shared" si="1"/>
        <v>126941053.24816842</v>
      </c>
      <c r="BB9" s="167">
        <f t="shared" si="1"/>
        <v>126916830.41405021</v>
      </c>
      <c r="BC9" s="167">
        <f t="shared" si="1"/>
        <v>126862409.56669608</v>
      </c>
      <c r="BD9" s="167">
        <f t="shared" si="1"/>
        <v>126778370.41462865</v>
      </c>
      <c r="BE9" s="167">
        <f t="shared" si="1"/>
        <v>126665009.78100066</v>
      </c>
      <c r="BF9" s="167">
        <f t="shared" si="1"/>
        <v>126522689.01573713</v>
      </c>
      <c r="BG9" s="167">
        <f t="shared" si="1"/>
        <v>126351946.53022636</v>
      </c>
      <c r="BH9" s="167">
        <f t="shared" si="1"/>
        <v>126153311.96021567</v>
      </c>
      <c r="BI9" s="167">
        <f t="shared" si="1"/>
        <v>125927182.27440839</v>
      </c>
      <c r="BJ9" s="167">
        <f t="shared" si="1"/>
        <v>125807283.27199382</v>
      </c>
      <c r="BK9" s="167">
        <f t="shared" si="1"/>
        <v>125687498.42897296</v>
      </c>
      <c r="BL9" s="167">
        <f t="shared" si="1"/>
        <v>125567827.63665126</v>
      </c>
      <c r="BM9" s="167">
        <f t="shared" si="1"/>
        <v>125448270.78643769</v>
      </c>
      <c r="BN9" s="167">
        <f t="shared" si="1"/>
        <v>125328827.76984458</v>
      </c>
    </row>
    <row r="10" spans="1:70" hidden="1" outlineLevel="1">
      <c r="E10" t="s">
        <v>144</v>
      </c>
      <c r="G10" s="60"/>
      <c r="H10" t="s">
        <v>171</v>
      </c>
      <c r="J10" t="s">
        <v>101</v>
      </c>
      <c r="M10" s="130"/>
      <c r="N10" s="130"/>
      <c r="O10" s="145"/>
      <c r="P10" s="145"/>
      <c r="Q10" s="145"/>
      <c r="R10" s="145"/>
      <c r="S10" s="145"/>
      <c r="T10" s="145"/>
      <c r="U10" s="145"/>
      <c r="V10" s="145"/>
      <c r="W10" s="145">
        <f t="shared" ref="W10:BJ10" si="2">W8/V8-1</f>
        <v>7.4734391716217985E-3</v>
      </c>
      <c r="X10" s="145">
        <f t="shared" si="2"/>
        <v>7.2278874893056955E-3</v>
      </c>
      <c r="Y10" s="145">
        <f t="shared" si="2"/>
        <v>6.9929401749313502E-3</v>
      </c>
      <c r="Z10" s="145">
        <f t="shared" si="2"/>
        <v>6.7709659427657165E-3</v>
      </c>
      <c r="AA10" s="145">
        <f t="shared" si="2"/>
        <v>6.5659836323637144E-3</v>
      </c>
      <c r="AB10" s="145">
        <f t="shared" si="2"/>
        <v>6.3731263253115067E-3</v>
      </c>
      <c r="AC10" s="145">
        <f t="shared" si="2"/>
        <v>6.1771732534257051E-3</v>
      </c>
      <c r="AD10" s="145">
        <f t="shared" si="2"/>
        <v>5.973782743632583E-3</v>
      </c>
      <c r="AE10" s="145">
        <f t="shared" si="2"/>
        <v>5.7707264731308161E-3</v>
      </c>
      <c r="AF10" s="145">
        <f t="shared" si="2"/>
        <v>5.570276662069773E-3</v>
      </c>
      <c r="AG10" s="145">
        <f t="shared" si="2"/>
        <v>5.3633894689311123E-3</v>
      </c>
      <c r="AH10" s="145">
        <f t="shared" si="2"/>
        <v>5.1409063025404933E-3</v>
      </c>
      <c r="AI10" s="145">
        <f t="shared" si="2"/>
        <v>4.9030763948914036E-3</v>
      </c>
      <c r="AJ10" s="145">
        <f t="shared" si="2"/>
        <v>4.6553644059310617E-3</v>
      </c>
      <c r="AK10" s="145">
        <f t="shared" si="2"/>
        <v>4.4020557169124341E-3</v>
      </c>
      <c r="AL10" s="145">
        <f t="shared" si="2"/>
        <v>4.1436133551198129E-3</v>
      </c>
      <c r="AM10" s="145">
        <f t="shared" si="2"/>
        <v>3.8788789171164684E-3</v>
      </c>
      <c r="AN10" s="145">
        <f t="shared" si="2"/>
        <v>3.6073335985036259E-3</v>
      </c>
      <c r="AO10" s="145">
        <f t="shared" si="2"/>
        <v>3.328797190800703E-3</v>
      </c>
      <c r="AP10" s="145">
        <f t="shared" si="2"/>
        <v>3.0446694825834175E-3</v>
      </c>
      <c r="AQ10" s="145">
        <f t="shared" si="2"/>
        <v>2.7595479555404534E-3</v>
      </c>
      <c r="AR10" s="145">
        <f t="shared" si="2"/>
        <v>2.4776650638986819E-3</v>
      </c>
      <c r="AS10" s="145">
        <f t="shared" si="2"/>
        <v>2.1984152298903936E-3</v>
      </c>
      <c r="AT10" s="145">
        <f t="shared" si="2"/>
        <v>1.9178446006555827E-3</v>
      </c>
      <c r="AU10" s="145">
        <f t="shared" si="2"/>
        <v>1.6349405510132087E-3</v>
      </c>
      <c r="AV10" s="145">
        <f t="shared" si="2"/>
        <v>1.3552792516959844E-3</v>
      </c>
      <c r="AW10" s="145">
        <f t="shared" si="2"/>
        <v>1.0847672851432844E-3</v>
      </c>
      <c r="AX10" s="145">
        <f t="shared" si="2"/>
        <v>8.2277421158649666E-4</v>
      </c>
      <c r="AY10" s="145">
        <f t="shared" si="2"/>
        <v>5.6457991381075878E-4</v>
      </c>
      <c r="AZ10" s="145">
        <f t="shared" si="2"/>
        <v>3.0755184395681034E-4</v>
      </c>
      <c r="BA10" s="145">
        <f t="shared" si="2"/>
        <v>5.4507155756944314E-5</v>
      </c>
      <c r="BB10" s="145">
        <f t="shared" si="2"/>
        <v>-1.9081954575295157E-4</v>
      </c>
      <c r="BC10" s="145">
        <f t="shared" si="2"/>
        <v>-4.2879141542206956E-4</v>
      </c>
      <c r="BD10" s="145">
        <f t="shared" si="2"/>
        <v>-6.6244329076248221E-4</v>
      </c>
      <c r="BE10" s="145">
        <f t="shared" si="2"/>
        <v>-8.9416383297280522E-4</v>
      </c>
      <c r="BF10" s="145">
        <f t="shared" si="2"/>
        <v>-1.1235996863664388E-3</v>
      </c>
      <c r="BG10" s="145">
        <f t="shared" si="2"/>
        <v>-1.3495009222379561E-3</v>
      </c>
      <c r="BH10" s="145">
        <f t="shared" si="2"/>
        <v>-1.5720736835912463E-3</v>
      </c>
      <c r="BI10" s="145">
        <f t="shared" si="2"/>
        <v>-1.7924990021553899E-3</v>
      </c>
      <c r="BJ10" s="145">
        <f t="shared" si="2"/>
        <v>-9.5212963753366076E-4</v>
      </c>
      <c r="BK10" s="168">
        <f>BJ10</f>
        <v>-9.5212963753366076E-4</v>
      </c>
      <c r="BL10" s="168">
        <f>BK10</f>
        <v>-9.5212963753366076E-4</v>
      </c>
      <c r="BM10" s="168">
        <f>BL10</f>
        <v>-9.5212963753366076E-4</v>
      </c>
      <c r="BN10" s="168">
        <f>BM10</f>
        <v>-9.5212963753366076E-4</v>
      </c>
    </row>
    <row r="11" spans="1:70" hidden="1" outlineLevel="1">
      <c r="G11" s="60"/>
      <c r="S11" s="133"/>
      <c r="T11" s="133"/>
      <c r="U11" s="133"/>
    </row>
    <row r="12" spans="1:70" hidden="1" outlineLevel="1">
      <c r="E12" t="s">
        <v>145</v>
      </c>
      <c r="G12" s="60" t="s">
        <v>170</v>
      </c>
      <c r="I12" t="s">
        <v>172</v>
      </c>
      <c r="J12" t="s">
        <v>100</v>
      </c>
      <c r="Q12" s="165">
        <v>24385837</v>
      </c>
      <c r="R12" s="165">
        <v>24958260</v>
      </c>
      <c r="S12" s="165">
        <v>25540981</v>
      </c>
      <c r="T12" s="165">
        <v>26125086</v>
      </c>
      <c r="U12" s="165">
        <v>26709680</v>
      </c>
      <c r="V12" s="165">
        <v>27294756</v>
      </c>
      <c r="W12" s="165">
        <v>27880737</v>
      </c>
      <c r="X12" s="165">
        <v>28466745</v>
      </c>
      <c r="Y12" s="165">
        <v>29051124</v>
      </c>
      <c r="Z12" s="165">
        <v>29633076</v>
      </c>
      <c r="AA12" s="165">
        <v>30212863</v>
      </c>
      <c r="AB12" s="165">
        <v>30790321</v>
      </c>
      <c r="AC12" s="165">
        <v>31363805</v>
      </c>
      <c r="AD12" s="165">
        <v>31932230</v>
      </c>
      <c r="AE12" s="165">
        <v>32497443</v>
      </c>
      <c r="AF12" s="165">
        <v>33061322</v>
      </c>
      <c r="AG12" s="165">
        <v>33617389</v>
      </c>
      <c r="AH12" s="165">
        <v>34158948</v>
      </c>
      <c r="AI12" s="165">
        <v>34686953</v>
      </c>
      <c r="AJ12" s="165">
        <v>35205613</v>
      </c>
      <c r="AK12" s="165">
        <v>35719329</v>
      </c>
      <c r="AL12" s="165">
        <v>36220755</v>
      </c>
      <c r="AM12" s="165">
        <v>36702270</v>
      </c>
      <c r="AN12" s="165">
        <v>37165580</v>
      </c>
      <c r="AO12" s="165">
        <v>37614402</v>
      </c>
      <c r="AP12" s="165">
        <v>38053202</v>
      </c>
      <c r="AQ12" s="165">
        <v>38496016</v>
      </c>
      <c r="AR12" s="165">
        <v>38919975</v>
      </c>
      <c r="AS12" s="165">
        <v>39326080</v>
      </c>
      <c r="AT12" s="165">
        <v>39716361</v>
      </c>
      <c r="AU12" s="165">
        <v>40093636</v>
      </c>
      <c r="AV12" s="165">
        <v>40456354</v>
      </c>
      <c r="AW12" s="165">
        <v>40801679</v>
      </c>
      <c r="AX12" s="165">
        <v>41129835</v>
      </c>
      <c r="AY12" s="165">
        <v>41442077</v>
      </c>
      <c r="AZ12" s="165">
        <v>41740203</v>
      </c>
      <c r="BA12" s="165">
        <v>42022589</v>
      </c>
      <c r="BB12" s="165">
        <v>42286674</v>
      </c>
      <c r="BC12" s="165">
        <v>42532403</v>
      </c>
      <c r="BD12" s="165">
        <v>42760757</v>
      </c>
      <c r="BE12" s="165">
        <v>42973348</v>
      </c>
      <c r="BF12" s="165">
        <v>43169076</v>
      </c>
      <c r="BG12" s="165">
        <v>43345993</v>
      </c>
      <c r="BH12" s="165">
        <v>43504089</v>
      </c>
      <c r="BI12" s="165">
        <v>43644387</v>
      </c>
      <c r="BJ12" s="165">
        <v>43768332</v>
      </c>
    </row>
    <row r="13" spans="1:70" hidden="1" outlineLevel="1">
      <c r="E13" t="s">
        <v>145</v>
      </c>
      <c r="G13" s="60" t="s">
        <v>170</v>
      </c>
      <c r="I13" t="s">
        <v>153</v>
      </c>
      <c r="J13" t="s">
        <v>100</v>
      </c>
      <c r="Q13" s="169">
        <f>AVERAGE(Q12:R12)</f>
        <v>24672048.5</v>
      </c>
      <c r="R13" s="166">
        <f t="shared" ref="R13:BJ13" si="3">AVERAGE(R12:S12)</f>
        <v>25249620.5</v>
      </c>
      <c r="S13" s="166">
        <f t="shared" si="3"/>
        <v>25833033.5</v>
      </c>
      <c r="T13" s="166">
        <f t="shared" si="3"/>
        <v>26417383</v>
      </c>
      <c r="U13" s="166">
        <f t="shared" si="3"/>
        <v>27002218</v>
      </c>
      <c r="V13" s="166">
        <f t="shared" si="3"/>
        <v>27587746.5</v>
      </c>
      <c r="W13" s="166">
        <f t="shared" si="3"/>
        <v>28173741</v>
      </c>
      <c r="X13" s="166">
        <f t="shared" si="3"/>
        <v>28758934.5</v>
      </c>
      <c r="Y13" s="166">
        <f t="shared" si="3"/>
        <v>29342100</v>
      </c>
      <c r="Z13" s="166">
        <f t="shared" si="3"/>
        <v>29922969.5</v>
      </c>
      <c r="AA13" s="166">
        <f t="shared" si="3"/>
        <v>30501592</v>
      </c>
      <c r="AB13" s="166">
        <f t="shared" si="3"/>
        <v>31077063</v>
      </c>
      <c r="AC13" s="166">
        <f t="shared" si="3"/>
        <v>31648017.5</v>
      </c>
      <c r="AD13" s="166">
        <f t="shared" si="3"/>
        <v>32214836.5</v>
      </c>
      <c r="AE13" s="166">
        <f t="shared" si="3"/>
        <v>32779382.5</v>
      </c>
      <c r="AF13" s="166">
        <f t="shared" si="3"/>
        <v>33339355.5</v>
      </c>
      <c r="AG13" s="166">
        <f t="shared" si="3"/>
        <v>33888168.5</v>
      </c>
      <c r="AH13" s="166">
        <f t="shared" si="3"/>
        <v>34422950.5</v>
      </c>
      <c r="AI13" s="166">
        <f t="shared" si="3"/>
        <v>34946283</v>
      </c>
      <c r="AJ13" s="166">
        <f t="shared" si="3"/>
        <v>35462471</v>
      </c>
      <c r="AK13" s="166">
        <f t="shared" si="3"/>
        <v>35970042</v>
      </c>
      <c r="AL13" s="166">
        <f t="shared" si="3"/>
        <v>36461512.5</v>
      </c>
      <c r="AM13" s="166">
        <f t="shared" si="3"/>
        <v>36933925</v>
      </c>
      <c r="AN13" s="166">
        <f t="shared" si="3"/>
        <v>37389991</v>
      </c>
      <c r="AO13" s="166">
        <f t="shared" si="3"/>
        <v>37833802</v>
      </c>
      <c r="AP13" s="166">
        <f t="shared" si="3"/>
        <v>38274609</v>
      </c>
      <c r="AQ13" s="166">
        <f t="shared" si="3"/>
        <v>38707995.5</v>
      </c>
      <c r="AR13" s="166">
        <f t="shared" si="3"/>
        <v>39123027.5</v>
      </c>
      <c r="AS13" s="166">
        <f t="shared" si="3"/>
        <v>39521220.5</v>
      </c>
      <c r="AT13" s="166">
        <f t="shared" si="3"/>
        <v>39904998.5</v>
      </c>
      <c r="AU13" s="166">
        <f t="shared" si="3"/>
        <v>40274995</v>
      </c>
      <c r="AV13" s="166">
        <f t="shared" si="3"/>
        <v>40629016.5</v>
      </c>
      <c r="AW13" s="166">
        <f t="shared" si="3"/>
        <v>40965757</v>
      </c>
      <c r="AX13" s="166">
        <f t="shared" si="3"/>
        <v>41285956</v>
      </c>
      <c r="AY13" s="166">
        <f t="shared" si="3"/>
        <v>41591140</v>
      </c>
      <c r="AZ13" s="166">
        <f t="shared" si="3"/>
        <v>41881396</v>
      </c>
      <c r="BA13" s="166">
        <f t="shared" si="3"/>
        <v>42154631.5</v>
      </c>
      <c r="BB13" s="166">
        <f t="shared" si="3"/>
        <v>42409538.5</v>
      </c>
      <c r="BC13" s="166">
        <f t="shared" si="3"/>
        <v>42646580</v>
      </c>
      <c r="BD13" s="166">
        <f t="shared" si="3"/>
        <v>42867052.5</v>
      </c>
      <c r="BE13" s="166">
        <f t="shared" si="3"/>
        <v>43071212</v>
      </c>
      <c r="BF13" s="166">
        <f t="shared" si="3"/>
        <v>43257534.5</v>
      </c>
      <c r="BG13" s="166">
        <f t="shared" si="3"/>
        <v>43425041</v>
      </c>
      <c r="BH13" s="166">
        <f t="shared" si="3"/>
        <v>43574238</v>
      </c>
      <c r="BI13" s="166">
        <f t="shared" si="3"/>
        <v>43706359.5</v>
      </c>
      <c r="BJ13" s="166">
        <f t="shared" si="3"/>
        <v>43768332</v>
      </c>
    </row>
    <row r="14" spans="1:70" hidden="1" outlineLevel="1">
      <c r="E14" t="s">
        <v>173</v>
      </c>
      <c r="G14" s="118" t="s">
        <v>169</v>
      </c>
      <c r="I14" t="s">
        <v>153</v>
      </c>
      <c r="J14" t="s">
        <v>100</v>
      </c>
      <c r="L14" s="165">
        <v>22268196</v>
      </c>
      <c r="M14" s="167">
        <f>($Q14-$L14)/5+L14</f>
        <v>22775281.800000001</v>
      </c>
      <c r="N14" s="167">
        <f>($Q14-$L14)/5+M14</f>
        <v>23282367.600000001</v>
      </c>
      <c r="O14" s="167">
        <f>($Q14-$L14)/5+N14</f>
        <v>23789453.400000002</v>
      </c>
      <c r="P14" s="167">
        <f>($Q14-$L14)/5+O14</f>
        <v>24296539.200000003</v>
      </c>
      <c r="Q14" s="165">
        <v>24803625</v>
      </c>
      <c r="R14" s="167">
        <f>($V14-$Q14)/5+Q14</f>
        <v>25565898.199999999</v>
      </c>
      <c r="S14" s="167">
        <f>($V14-$Q14)/5+R14</f>
        <v>26328171.399999999</v>
      </c>
      <c r="T14" s="167">
        <f>($V14-$Q14)/5+S14</f>
        <v>27090444.599999998</v>
      </c>
      <c r="U14" s="167">
        <f>($V14-$Q14)/5+T14</f>
        <v>27852717.799999997</v>
      </c>
      <c r="V14" s="165">
        <v>28614991</v>
      </c>
      <c r="W14" s="167">
        <f t="shared" ref="W14:AB14" si="4">V14*(1+W15)</f>
        <v>29222805.318706658</v>
      </c>
      <c r="X14" s="167">
        <f t="shared" si="4"/>
        <v>29829788.81174979</v>
      </c>
      <c r="Y14" s="167">
        <f t="shared" si="4"/>
        <v>30434668.791127969</v>
      </c>
      <c r="Z14" s="167">
        <f t="shared" si="4"/>
        <v>31037167.277717821</v>
      </c>
      <c r="AA14" s="167">
        <f t="shared" si="4"/>
        <v>31637335.096060559</v>
      </c>
      <c r="AB14" s="167">
        <f t="shared" si="4"/>
        <v>32234234.066614784</v>
      </c>
      <c r="AC14" s="167">
        <f t="shared" ref="AC14:BN14" si="5">AB14*(1+AC15)</f>
        <v>32826448.362875249</v>
      </c>
      <c r="AD14" s="167">
        <f t="shared" si="5"/>
        <v>33414373.171580773</v>
      </c>
      <c r="AE14" s="167">
        <f t="shared" si="5"/>
        <v>33999940.343915276</v>
      </c>
      <c r="AF14" s="167">
        <f t="shared" si="5"/>
        <v>34580764.238148279</v>
      </c>
      <c r="AG14" s="167">
        <f t="shared" si="5"/>
        <v>35150012.583810844</v>
      </c>
      <c r="AH14" s="167">
        <f t="shared" si="5"/>
        <v>35704707.477682002</v>
      </c>
      <c r="AI14" s="167">
        <f t="shared" si="5"/>
        <v>36247526.543295331</v>
      </c>
      <c r="AJ14" s="167">
        <f t="shared" si="5"/>
        <v>36782935.079628959</v>
      </c>
      <c r="AK14" s="167">
        <f t="shared" si="5"/>
        <v>37309405.757357605</v>
      </c>
      <c r="AL14" s="167">
        <f t="shared" si="5"/>
        <v>37819176.424355194</v>
      </c>
      <c r="AM14" s="167">
        <f t="shared" si="5"/>
        <v>38309179.456527017</v>
      </c>
      <c r="AN14" s="167">
        <f t="shared" si="5"/>
        <v>38782227.318026178</v>
      </c>
      <c r="AO14" s="167">
        <f t="shared" si="5"/>
        <v>39242563.85804408</v>
      </c>
      <c r="AP14" s="167">
        <f t="shared" si="5"/>
        <v>39699784.542514883</v>
      </c>
      <c r="AQ14" s="167">
        <f t="shared" si="5"/>
        <v>40149308.420698315</v>
      </c>
      <c r="AR14" s="167">
        <f t="shared" si="5"/>
        <v>40579794.359254844</v>
      </c>
      <c r="AS14" s="167">
        <f t="shared" si="5"/>
        <v>40992814.288637735</v>
      </c>
      <c r="AT14" s="167">
        <f t="shared" si="5"/>
        <v>41390882.467783786</v>
      </c>
      <c r="AU14" s="167">
        <f t="shared" si="5"/>
        <v>41774655.985404432</v>
      </c>
      <c r="AV14" s="167">
        <f t="shared" si="5"/>
        <v>42141859.665353663</v>
      </c>
      <c r="AW14" s="167">
        <f t="shared" si="5"/>
        <v>42491138.878022797</v>
      </c>
      <c r="AX14" s="167">
        <f t="shared" si="5"/>
        <v>42823260.659089945</v>
      </c>
      <c r="AY14" s="167">
        <f t="shared" si="5"/>
        <v>43139808.348599277</v>
      </c>
      <c r="AZ14" s="167">
        <f t="shared" si="5"/>
        <v>43440872.186042324</v>
      </c>
      <c r="BA14" s="167">
        <f t="shared" si="5"/>
        <v>43724281.756062135</v>
      </c>
      <c r="BB14" s="167">
        <f t="shared" si="5"/>
        <v>43988680.354578942</v>
      </c>
      <c r="BC14" s="167">
        <f t="shared" si="5"/>
        <v>44234548.221645452</v>
      </c>
      <c r="BD14" s="167">
        <f t="shared" si="5"/>
        <v>44463230.133132763</v>
      </c>
      <c r="BE14" s="167">
        <f t="shared" si="5"/>
        <v>44674991.621337838</v>
      </c>
      <c r="BF14" s="167">
        <f t="shared" si="5"/>
        <v>44868251.939305365</v>
      </c>
      <c r="BG14" s="167">
        <f t="shared" si="5"/>
        <v>45041995.633446582</v>
      </c>
      <c r="BH14" s="167">
        <f t="shared" si="5"/>
        <v>45196748.063559964</v>
      </c>
      <c r="BI14" s="167">
        <f t="shared" si="5"/>
        <v>45333789.178295679</v>
      </c>
      <c r="BJ14" s="167">
        <f t="shared" si="5"/>
        <v>45398069.257487632</v>
      </c>
      <c r="BK14" s="167">
        <f t="shared" si="5"/>
        <v>45462440.481246494</v>
      </c>
      <c r="BL14" s="167">
        <f t="shared" si="5"/>
        <v>45526902.978808753</v>
      </c>
      <c r="BM14" s="167">
        <f t="shared" si="5"/>
        <v>45591456.879594162</v>
      </c>
      <c r="BN14" s="167">
        <f t="shared" si="5"/>
        <v>45656102.313205965</v>
      </c>
    </row>
    <row r="15" spans="1:70" hidden="1" outlineLevel="1">
      <c r="E15" t="s">
        <v>146</v>
      </c>
      <c r="G15" s="116"/>
      <c r="H15" t="s">
        <v>171</v>
      </c>
      <c r="J15" t="s">
        <v>101</v>
      </c>
      <c r="M15" s="130"/>
      <c r="N15" s="130"/>
      <c r="O15" s="145"/>
      <c r="P15" s="145"/>
      <c r="Q15" s="145"/>
      <c r="R15" s="145"/>
      <c r="S15" s="145"/>
      <c r="T15" s="145"/>
      <c r="U15" s="145"/>
      <c r="V15" s="145"/>
      <c r="W15" s="145">
        <f t="shared" ref="W15:BJ15" si="6">W13/V13-1</f>
        <v>2.1241115145087974E-2</v>
      </c>
      <c r="X15" s="145">
        <f t="shared" si="6"/>
        <v>2.0770883781461524E-2</v>
      </c>
      <c r="Y15" s="145">
        <f t="shared" si="6"/>
        <v>2.0277715782550887E-2</v>
      </c>
      <c r="Z15" s="145">
        <f t="shared" si="6"/>
        <v>1.9796452878287463E-2</v>
      </c>
      <c r="AA15" s="145">
        <f t="shared" si="6"/>
        <v>1.9337068134230417E-2</v>
      </c>
      <c r="AB15" s="145">
        <f t="shared" si="6"/>
        <v>1.8866916848143456E-2</v>
      </c>
      <c r="AC15" s="145">
        <f t="shared" si="6"/>
        <v>1.8372215546881066E-2</v>
      </c>
      <c r="AD15" s="145">
        <f t="shared" si="6"/>
        <v>1.79100950004214E-2</v>
      </c>
      <c r="AE15" s="145">
        <f t="shared" si="6"/>
        <v>1.7524409909701166E-2</v>
      </c>
      <c r="AF15" s="145">
        <f t="shared" si="6"/>
        <v>1.7083085686559141E-2</v>
      </c>
      <c r="AG15" s="145">
        <f t="shared" si="6"/>
        <v>1.6461415998278772E-2</v>
      </c>
      <c r="AH15" s="145">
        <f t="shared" si="6"/>
        <v>1.5780787917175187E-2</v>
      </c>
      <c r="AI15" s="145">
        <f t="shared" si="6"/>
        <v>1.5203011142231881E-2</v>
      </c>
      <c r="AJ15" s="145">
        <f t="shared" si="6"/>
        <v>1.4770898524458342E-2</v>
      </c>
      <c r="AK15" s="145">
        <f t="shared" si="6"/>
        <v>1.431290560660603E-2</v>
      </c>
      <c r="AL15" s="145">
        <f t="shared" si="6"/>
        <v>1.3663328499866623E-2</v>
      </c>
      <c r="AM15" s="145">
        <f t="shared" si="6"/>
        <v>1.295647019579893E-2</v>
      </c>
      <c r="AN15" s="145">
        <f t="shared" si="6"/>
        <v>1.2348159584988583E-2</v>
      </c>
      <c r="AO15" s="145">
        <f t="shared" si="6"/>
        <v>1.1869780872640456E-2</v>
      </c>
      <c r="AP15" s="145">
        <f t="shared" si="6"/>
        <v>1.1651142013165972E-2</v>
      </c>
      <c r="AQ15" s="145">
        <f t="shared" si="6"/>
        <v>1.132308105355162E-2</v>
      </c>
      <c r="AR15" s="145">
        <f t="shared" si="6"/>
        <v>1.0722125871901689E-2</v>
      </c>
      <c r="AS15" s="145">
        <f t="shared" si="6"/>
        <v>1.0177969994781266E-2</v>
      </c>
      <c r="AT15" s="145">
        <f t="shared" si="6"/>
        <v>9.7106818854442167E-3</v>
      </c>
      <c r="AU15" s="145">
        <f t="shared" si="6"/>
        <v>9.2719336902118421E-3</v>
      </c>
      <c r="AV15" s="145">
        <f t="shared" si="6"/>
        <v>8.7901066157798358E-3</v>
      </c>
      <c r="AW15" s="145">
        <f t="shared" si="6"/>
        <v>8.2881774900951388E-3</v>
      </c>
      <c r="AX15" s="145">
        <f t="shared" si="6"/>
        <v>7.8162598093818314E-3</v>
      </c>
      <c r="AY15" s="145">
        <f t="shared" si="6"/>
        <v>7.3919567225233518E-3</v>
      </c>
      <c r="AZ15" s="145">
        <f t="shared" si="6"/>
        <v>6.978794041230918E-3</v>
      </c>
      <c r="BA15" s="145">
        <f t="shared" si="6"/>
        <v>6.524030383323387E-3</v>
      </c>
      <c r="BB15" s="145">
        <f t="shared" si="6"/>
        <v>6.046951211043039E-3</v>
      </c>
      <c r="BC15" s="145">
        <f t="shared" si="6"/>
        <v>5.5893440104282099E-3</v>
      </c>
      <c r="BD15" s="145">
        <f t="shared" si="6"/>
        <v>5.1697580439040713E-3</v>
      </c>
      <c r="BE15" s="145">
        <f t="shared" si="6"/>
        <v>4.7626204297577246E-3</v>
      </c>
      <c r="BF15" s="145">
        <f t="shared" si="6"/>
        <v>4.3259172739322782E-3</v>
      </c>
      <c r="BG15" s="145">
        <f t="shared" si="6"/>
        <v>3.872308071556807E-3</v>
      </c>
      <c r="BH15" s="145">
        <f t="shared" si="6"/>
        <v>3.4357365373587356E-3</v>
      </c>
      <c r="BI15" s="145">
        <f t="shared" si="6"/>
        <v>3.0321012154015392E-3</v>
      </c>
      <c r="BJ15" s="145">
        <f t="shared" si="6"/>
        <v>1.4179286655069401E-3</v>
      </c>
      <c r="BK15" s="168">
        <f>BJ15</f>
        <v>1.4179286655069401E-3</v>
      </c>
      <c r="BL15" s="168">
        <f>BK15</f>
        <v>1.4179286655069401E-3</v>
      </c>
      <c r="BM15" s="168">
        <f>BL15</f>
        <v>1.4179286655069401E-3</v>
      </c>
      <c r="BN15" s="168">
        <f>BM15</f>
        <v>1.4179286655069401E-3</v>
      </c>
    </row>
    <row r="16" spans="1:70" s="23" customFormat="1" hidden="1" outlineLevel="1">
      <c r="A16" s="272"/>
      <c r="E16" s="23" t="s">
        <v>147</v>
      </c>
      <c r="G16" s="135"/>
      <c r="I16" s="23" t="s">
        <v>153</v>
      </c>
      <c r="J16" s="23" t="s">
        <v>100</v>
      </c>
      <c r="K16" s="136"/>
      <c r="L16" s="170">
        <f t="shared" ref="L16:AQ16" si="7">IF(L14=0,0,L9/L14)</f>
        <v>4.3776968731548793</v>
      </c>
      <c r="M16" s="170">
        <f t="shared" si="7"/>
        <v>4.3309851472397591</v>
      </c>
      <c r="N16" s="170">
        <f t="shared" si="7"/>
        <v>4.2863081673875811</v>
      </c>
      <c r="O16" s="170">
        <f t="shared" si="7"/>
        <v>4.2435358182714698</v>
      </c>
      <c r="P16" s="170">
        <f t="shared" si="7"/>
        <v>4.2025488469567716</v>
      </c>
      <c r="Q16" s="170">
        <f t="shared" si="7"/>
        <v>4.1632377525462507</v>
      </c>
      <c r="R16" s="170">
        <f t="shared" si="7"/>
        <v>4.1100851289472784</v>
      </c>
      <c r="S16" s="170">
        <f t="shared" si="7"/>
        <v>4.0600103355449901</v>
      </c>
      <c r="T16" s="170">
        <f t="shared" si="7"/>
        <v>4.0127535596075088</v>
      </c>
      <c r="U16" s="170">
        <f t="shared" si="7"/>
        <v>3.9680834306230617</v>
      </c>
      <c r="V16" s="170">
        <f t="shared" si="7"/>
        <v>3.9257932319461504</v>
      </c>
      <c r="W16" s="170">
        <f t="shared" si="7"/>
        <v>3.8728683659622902</v>
      </c>
      <c r="X16" s="170">
        <f t="shared" si="7"/>
        <v>3.821485393785486</v>
      </c>
      <c r="Y16" s="170">
        <f t="shared" si="7"/>
        <v>3.7717268082955568</v>
      </c>
      <c r="Z16" s="170">
        <f t="shared" si="7"/>
        <v>3.7235519218982271</v>
      </c>
      <c r="AA16" s="170">
        <f t="shared" si="7"/>
        <v>3.676900232552041</v>
      </c>
      <c r="AB16" s="170">
        <f t="shared" si="7"/>
        <v>3.6318124781856831</v>
      </c>
      <c r="AC16" s="170">
        <f t="shared" si="7"/>
        <v>3.5883213988953973</v>
      </c>
      <c r="AD16" s="170">
        <f t="shared" si="7"/>
        <v>3.5462436899648115</v>
      </c>
      <c r="AE16" s="170">
        <f t="shared" si="7"/>
        <v>3.5052801265211779</v>
      </c>
      <c r="AF16" s="170">
        <f t="shared" si="7"/>
        <v>3.4656023251282515</v>
      </c>
      <c r="AG16" s="170">
        <f t="shared" si="7"/>
        <v>3.4277638534075425</v>
      </c>
      <c r="AH16" s="170">
        <f t="shared" si="7"/>
        <v>3.3918594515552858</v>
      </c>
      <c r="AI16" s="170">
        <f t="shared" si="7"/>
        <v>3.3574466980077347</v>
      </c>
      <c r="AJ16" s="170">
        <f t="shared" si="7"/>
        <v>3.3239786840213092</v>
      </c>
      <c r="AK16" s="170">
        <f t="shared" si="7"/>
        <v>3.2915000932513587</v>
      </c>
      <c r="AL16" s="170">
        <f t="shared" si="7"/>
        <v>3.2605883078432467</v>
      </c>
      <c r="AM16" s="170">
        <f t="shared" si="7"/>
        <v>3.2313686040775651</v>
      </c>
      <c r="AN16" s="170">
        <f t="shared" si="7"/>
        <v>3.2034682909303456</v>
      </c>
      <c r="AO16" s="170">
        <f t="shared" si="7"/>
        <v>3.1764284771960809</v>
      </c>
      <c r="AP16" s="170">
        <f t="shared" si="7"/>
        <v>3.1494054815219537</v>
      </c>
      <c r="AQ16" s="170">
        <f t="shared" si="7"/>
        <v>3.1227374081976751</v>
      </c>
      <c r="AR16" s="170">
        <f t="shared" ref="AR16:BN16" si="8">IF(AR14=0,0,AR9/AR14)</f>
        <v>3.0972652378389216</v>
      </c>
      <c r="AS16" s="170">
        <f t="shared" si="8"/>
        <v>3.072799452283475</v>
      </c>
      <c r="AT16" s="170">
        <f t="shared" si="8"/>
        <v>3.0490839201315145</v>
      </c>
      <c r="AU16" s="170">
        <f t="shared" si="8"/>
        <v>3.0260120083884172</v>
      </c>
      <c r="AV16" s="170">
        <f t="shared" si="8"/>
        <v>3.0037101670673452</v>
      </c>
      <c r="AW16" s="170">
        <f t="shared" si="8"/>
        <v>2.9822510674237979</v>
      </c>
      <c r="AX16" s="170">
        <f t="shared" si="8"/>
        <v>2.9615564917151436</v>
      </c>
      <c r="AY16" s="170">
        <f t="shared" si="8"/>
        <v>2.9414851957570027</v>
      </c>
      <c r="AZ16" s="170">
        <f t="shared" si="8"/>
        <v>2.9219978338813486</v>
      </c>
      <c r="BA16" s="170">
        <f t="shared" si="8"/>
        <v>2.9032164314641653</v>
      </c>
      <c r="BB16" s="170">
        <f t="shared" si="8"/>
        <v>2.8852156825577282</v>
      </c>
      <c r="BC16" s="170">
        <f t="shared" si="8"/>
        <v>2.8679485756478922</v>
      </c>
      <c r="BD16" s="170">
        <f t="shared" si="8"/>
        <v>2.8513081491161603</v>
      </c>
      <c r="BE16" s="170">
        <f t="shared" si="8"/>
        <v>2.835255367356408</v>
      </c>
      <c r="BF16" s="170">
        <f t="shared" si="8"/>
        <v>2.819871146014072</v>
      </c>
      <c r="BG16" s="170">
        <f t="shared" si="8"/>
        <v>2.8052031166310472</v>
      </c>
      <c r="BH16" s="170">
        <f t="shared" si="8"/>
        <v>2.7912032915024527</v>
      </c>
      <c r="BI16" s="170">
        <f t="shared" si="8"/>
        <v>2.7777775596728227</v>
      </c>
      <c r="BJ16" s="170">
        <f t="shared" si="8"/>
        <v>2.7712033866119552</v>
      </c>
      <c r="BK16" s="170">
        <f t="shared" si="8"/>
        <v>2.7646447726628258</v>
      </c>
      <c r="BL16" s="170">
        <f t="shared" si="8"/>
        <v>2.7581016810016461</v>
      </c>
      <c r="BM16" s="170">
        <f t="shared" si="8"/>
        <v>2.7515740748917779</v>
      </c>
      <c r="BN16" s="170">
        <f t="shared" si="8"/>
        <v>2.7450619176835294</v>
      </c>
      <c r="BP16" s="137"/>
      <c r="BQ16" s="137"/>
    </row>
    <row r="17" spans="1:70" s="23" customFormat="1" collapsed="1">
      <c r="A17" s="272"/>
      <c r="G17" s="135"/>
      <c r="K17" s="136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P17" s="137"/>
      <c r="BQ17" s="137"/>
    </row>
    <row r="18" spans="1:70" s="89" customFormat="1" ht="18" customHeight="1">
      <c r="A18" s="271">
        <v>2</v>
      </c>
      <c r="B18" s="87" t="s">
        <v>152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95"/>
      <c r="BQ18" s="95"/>
      <c r="BR18" s="88"/>
    </row>
    <row r="19" spans="1:70" outlineLevel="1"/>
    <row r="20" spans="1:70" ht="15.75" outlineLevel="1">
      <c r="B20" s="17" t="s">
        <v>161</v>
      </c>
      <c r="C20" s="17"/>
      <c r="D20" s="17"/>
    </row>
    <row r="21" spans="1:70" outlineLevel="1"/>
    <row r="22" spans="1:70" outlineLevel="1">
      <c r="A22" s="281" t="s">
        <v>536</v>
      </c>
      <c r="C22" s="16" t="s">
        <v>164</v>
      </c>
      <c r="I22" t="s">
        <v>153</v>
      </c>
      <c r="J22" s="53" t="s">
        <v>100</v>
      </c>
      <c r="L22" s="66">
        <v>9042921</v>
      </c>
      <c r="M22" s="66">
        <v>10070895</v>
      </c>
      <c r="N22" s="66">
        <v>11076883</v>
      </c>
      <c r="O22" s="66">
        <v>12227344</v>
      </c>
      <c r="P22" s="66">
        <v>13665389</v>
      </c>
      <c r="Q22" s="66">
        <v>14823725</v>
      </c>
      <c r="R22" s="66">
        <v>14897563</v>
      </c>
      <c r="S22" s="66">
        <v>14752712</v>
      </c>
      <c r="T22" s="66">
        <v>14994238</v>
      </c>
      <c r="U22" s="66">
        <v>14076556</v>
      </c>
      <c r="V22" s="66">
        <v>14326097</v>
      </c>
      <c r="W22" s="66">
        <v>14147976</v>
      </c>
      <c r="X22" s="66">
        <f t="shared" ref="X22:BN22" si="9">X14*X23</f>
        <v>14297423.545586517</v>
      </c>
      <c r="Y22" s="66">
        <f t="shared" si="9"/>
        <v>14441469.210300006</v>
      </c>
      <c r="Z22" s="66">
        <f t="shared" si="9"/>
        <v>14580085.4842648</v>
      </c>
      <c r="AA22" s="66">
        <f t="shared" si="9"/>
        <v>14713401.374770163</v>
      </c>
      <c r="AB22" s="66">
        <f t="shared" si="9"/>
        <v>14841087.916110698</v>
      </c>
      <c r="AC22" s="66">
        <f t="shared" si="9"/>
        <v>14962614.066433139</v>
      </c>
      <c r="AD22" s="66">
        <f t="shared" si="9"/>
        <v>15078289.946759423</v>
      </c>
      <c r="AE22" s="66">
        <f t="shared" si="9"/>
        <v>15189102.799718523</v>
      </c>
      <c r="AF22" s="66">
        <f t="shared" si="9"/>
        <v>15294093.748904588</v>
      </c>
      <c r="AG22" s="66">
        <f t="shared" si="9"/>
        <v>15390397.626537763</v>
      </c>
      <c r="AH22" s="66">
        <f t="shared" si="9"/>
        <v>15633270.227443151</v>
      </c>
      <c r="AI22" s="66">
        <f t="shared" si="9"/>
        <v>15870943.008900492</v>
      </c>
      <c r="AJ22" s="66">
        <f t="shared" si="9"/>
        <v>16105371.097572424</v>
      </c>
      <c r="AK22" s="66">
        <f t="shared" si="9"/>
        <v>16335885.753851337</v>
      </c>
      <c r="AL22" s="66">
        <f t="shared" si="9"/>
        <v>16559088.327242499</v>
      </c>
      <c r="AM22" s="66">
        <f t="shared" si="9"/>
        <v>16773635.66162402</v>
      </c>
      <c r="AN22" s="66">
        <f t="shared" si="9"/>
        <v>16980759.19159421</v>
      </c>
      <c r="AO22" s="66">
        <f t="shared" si="9"/>
        <v>17182317.082249507</v>
      </c>
      <c r="AP22" s="66">
        <f t="shared" si="9"/>
        <v>17382510.698690042</v>
      </c>
      <c r="AQ22" s="66">
        <f t="shared" si="9"/>
        <v>17579334.276245538</v>
      </c>
      <c r="AR22" s="66">
        <f t="shared" si="9"/>
        <v>17767822.111099679</v>
      </c>
      <c r="AS22" s="66">
        <f t="shared" si="9"/>
        <v>17948662.471419062</v>
      </c>
      <c r="AT22" s="66">
        <f t="shared" si="9"/>
        <v>18122956.222948223</v>
      </c>
      <c r="AU22" s="66">
        <f t="shared" si="9"/>
        <v>18290991.071318012</v>
      </c>
      <c r="AV22" s="66">
        <f t="shared" si="9"/>
        <v>18451770.832943175</v>
      </c>
      <c r="AW22" s="66">
        <f t="shared" si="9"/>
        <v>18604702.384613171</v>
      </c>
      <c r="AX22" s="66">
        <f t="shared" si="9"/>
        <v>18750121.572127528</v>
      </c>
      <c r="AY22" s="66">
        <f t="shared" si="9"/>
        <v>18888721.659330748</v>
      </c>
      <c r="AZ22" s="66">
        <f t="shared" si="9"/>
        <v>19020542.157493357</v>
      </c>
      <c r="BA22" s="66">
        <f t="shared" si="9"/>
        <v>19144632.752436128</v>
      </c>
      <c r="BB22" s="66">
        <f t="shared" si="9"/>
        <v>19260399.412643444</v>
      </c>
      <c r="BC22" s="66">
        <f t="shared" si="9"/>
        <v>19368052.41073896</v>
      </c>
      <c r="BD22" s="66">
        <f t="shared" si="9"/>
        <v>19468180.555484131</v>
      </c>
      <c r="BE22" s="66">
        <f t="shared" si="9"/>
        <v>19560900.109927893</v>
      </c>
      <c r="BF22" s="66">
        <f t="shared" si="9"/>
        <v>19645518.945607092</v>
      </c>
      <c r="BG22" s="66">
        <f t="shared" si="9"/>
        <v>19721592.447190091</v>
      </c>
      <c r="BH22" s="66">
        <f t="shared" si="9"/>
        <v>19789350.642935798</v>
      </c>
      <c r="BI22" s="66">
        <f t="shared" si="9"/>
        <v>19849353.957072251</v>
      </c>
      <c r="BJ22" s="66">
        <f t="shared" si="9"/>
        <v>19877498.925039776</v>
      </c>
      <c r="BK22" s="66">
        <f t="shared" si="9"/>
        <v>19905683.800564174</v>
      </c>
      <c r="BL22" s="66">
        <f t="shared" si="9"/>
        <v>19933908.640231509</v>
      </c>
      <c r="BM22" s="66">
        <f t="shared" si="9"/>
        <v>19962173.500708092</v>
      </c>
      <c r="BN22" s="66">
        <f t="shared" si="9"/>
        <v>19990478.43874057</v>
      </c>
      <c r="BO22" s="19" t="s">
        <v>118</v>
      </c>
    </row>
    <row r="23" spans="1:70" s="23" customFormat="1" outlineLevel="1">
      <c r="A23" s="272"/>
      <c r="D23" s="23" t="s">
        <v>182</v>
      </c>
      <c r="I23" s="138"/>
      <c r="J23" s="53" t="s">
        <v>101</v>
      </c>
      <c r="K23" s="136"/>
      <c r="L23" s="172">
        <f t="shared" ref="L23:W23" si="10">L22/L14</f>
        <v>0.40609131516535962</v>
      </c>
      <c r="M23" s="172">
        <f t="shared" si="10"/>
        <v>0.442185308108899</v>
      </c>
      <c r="N23" s="172">
        <f t="shared" si="10"/>
        <v>0.47576273986843154</v>
      </c>
      <c r="O23" s="172">
        <f t="shared" si="10"/>
        <v>0.51398171258529202</v>
      </c>
      <c r="P23" s="172">
        <f t="shared" si="10"/>
        <v>0.56244179006366468</v>
      </c>
      <c r="Q23" s="172">
        <f t="shared" si="10"/>
        <v>0.59764348961089353</v>
      </c>
      <c r="R23" s="172">
        <f t="shared" si="10"/>
        <v>0.58271228663501451</v>
      </c>
      <c r="S23" s="172">
        <f t="shared" si="10"/>
        <v>0.56033940891162692</v>
      </c>
      <c r="T23" s="172">
        <f t="shared" si="10"/>
        <v>0.55348807379853782</v>
      </c>
      <c r="U23" s="172">
        <f t="shared" si="10"/>
        <v>0.50539254736570094</v>
      </c>
      <c r="V23" s="172">
        <f t="shared" si="10"/>
        <v>0.5006500613611935</v>
      </c>
      <c r="W23" s="172">
        <f t="shared" si="10"/>
        <v>0.48414160946222806</v>
      </c>
      <c r="X23" s="172">
        <f t="shared" ref="X23:BN23" si="11">W23*(1+X25)</f>
        <v>0.47930019336760576</v>
      </c>
      <c r="Y23" s="172">
        <f t="shared" si="11"/>
        <v>0.47450719143392972</v>
      </c>
      <c r="Z23" s="172">
        <f t="shared" si="11"/>
        <v>0.4697621195195904</v>
      </c>
      <c r="AA23" s="172">
        <f t="shared" si="11"/>
        <v>0.4650644983243945</v>
      </c>
      <c r="AB23" s="172">
        <f t="shared" si="11"/>
        <v>0.46041385334115054</v>
      </c>
      <c r="AC23" s="172">
        <f t="shared" si="11"/>
        <v>0.45580971480773902</v>
      </c>
      <c r="AD23" s="172">
        <f t="shared" si="11"/>
        <v>0.45125161765966165</v>
      </c>
      <c r="AE23" s="172">
        <f t="shared" si="11"/>
        <v>0.446739101483065</v>
      </c>
      <c r="AF23" s="172">
        <f t="shared" si="11"/>
        <v>0.44227171046823432</v>
      </c>
      <c r="AG23" s="172">
        <f t="shared" si="11"/>
        <v>0.43784899336355199</v>
      </c>
      <c r="AH23" s="172">
        <f t="shared" si="11"/>
        <v>0.43784899336355199</v>
      </c>
      <c r="AI23" s="172">
        <f t="shared" si="11"/>
        <v>0.43784899336355199</v>
      </c>
      <c r="AJ23" s="172">
        <f t="shared" si="11"/>
        <v>0.43784899336355199</v>
      </c>
      <c r="AK23" s="172">
        <f t="shared" si="11"/>
        <v>0.43784899336355199</v>
      </c>
      <c r="AL23" s="172">
        <f t="shared" si="11"/>
        <v>0.43784899336355199</v>
      </c>
      <c r="AM23" s="172">
        <f t="shared" si="11"/>
        <v>0.43784899336355199</v>
      </c>
      <c r="AN23" s="172">
        <f t="shared" si="11"/>
        <v>0.43784899336355199</v>
      </c>
      <c r="AO23" s="172">
        <f t="shared" si="11"/>
        <v>0.43784899336355199</v>
      </c>
      <c r="AP23" s="172">
        <f t="shared" si="11"/>
        <v>0.43784899336355199</v>
      </c>
      <c r="AQ23" s="172">
        <f t="shared" si="11"/>
        <v>0.43784899336355199</v>
      </c>
      <c r="AR23" s="172">
        <f t="shared" si="11"/>
        <v>0.43784899336355199</v>
      </c>
      <c r="AS23" s="172">
        <f t="shared" si="11"/>
        <v>0.43784899336355199</v>
      </c>
      <c r="AT23" s="172">
        <f t="shared" si="11"/>
        <v>0.43784899336355199</v>
      </c>
      <c r="AU23" s="172">
        <f t="shared" si="11"/>
        <v>0.43784899336355199</v>
      </c>
      <c r="AV23" s="172">
        <f t="shared" si="11"/>
        <v>0.43784899336355199</v>
      </c>
      <c r="AW23" s="172">
        <f t="shared" si="11"/>
        <v>0.43784899336355199</v>
      </c>
      <c r="AX23" s="172">
        <f t="shared" si="11"/>
        <v>0.43784899336355199</v>
      </c>
      <c r="AY23" s="172">
        <f t="shared" si="11"/>
        <v>0.43784899336355199</v>
      </c>
      <c r="AZ23" s="172">
        <f t="shared" si="11"/>
        <v>0.43784899336355199</v>
      </c>
      <c r="BA23" s="172">
        <f t="shared" si="11"/>
        <v>0.43784899336355199</v>
      </c>
      <c r="BB23" s="172">
        <f t="shared" si="11"/>
        <v>0.43784899336355199</v>
      </c>
      <c r="BC23" s="172">
        <f t="shared" si="11"/>
        <v>0.43784899336355199</v>
      </c>
      <c r="BD23" s="172">
        <f t="shared" si="11"/>
        <v>0.43784899336355199</v>
      </c>
      <c r="BE23" s="172">
        <f t="shared" si="11"/>
        <v>0.43784899336355199</v>
      </c>
      <c r="BF23" s="172">
        <f t="shared" si="11"/>
        <v>0.43784899336355199</v>
      </c>
      <c r="BG23" s="172">
        <f t="shared" si="11"/>
        <v>0.43784899336355199</v>
      </c>
      <c r="BH23" s="172">
        <f t="shared" si="11"/>
        <v>0.43784899336355199</v>
      </c>
      <c r="BI23" s="172">
        <f t="shared" si="11"/>
        <v>0.43784899336355199</v>
      </c>
      <c r="BJ23" s="172">
        <f t="shared" si="11"/>
        <v>0.43784899336355199</v>
      </c>
      <c r="BK23" s="172">
        <f t="shared" si="11"/>
        <v>0.43784899336355199</v>
      </c>
      <c r="BL23" s="172">
        <f t="shared" si="11"/>
        <v>0.43784899336355199</v>
      </c>
      <c r="BM23" s="172">
        <f t="shared" si="11"/>
        <v>0.43784899336355199</v>
      </c>
      <c r="BN23" s="172">
        <f t="shared" si="11"/>
        <v>0.43784899336355199</v>
      </c>
      <c r="BP23" s="137"/>
      <c r="BQ23" s="137"/>
    </row>
    <row r="24" spans="1:70" s="23" customFormat="1" outlineLevel="1">
      <c r="A24" s="272"/>
      <c r="D24" s="63" t="s">
        <v>477</v>
      </c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175">
        <v>-0.01</v>
      </c>
      <c r="Y24" s="179">
        <f t="shared" ref="Y24" si="12">X24</f>
        <v>-0.01</v>
      </c>
      <c r="Z24" s="179">
        <f t="shared" ref="Z24" si="13">Y24</f>
        <v>-0.01</v>
      </c>
      <c r="AA24" s="179">
        <f t="shared" ref="AA24" si="14">Z24</f>
        <v>-0.01</v>
      </c>
      <c r="AB24" s="179">
        <f t="shared" ref="AB24" si="15">AA24</f>
        <v>-0.01</v>
      </c>
      <c r="AC24" s="179">
        <f t="shared" ref="AC24" si="16">AB24</f>
        <v>-0.01</v>
      </c>
      <c r="AD24" s="179">
        <f t="shared" ref="AD24" si="17">AC24</f>
        <v>-0.01</v>
      </c>
      <c r="AE24" s="179">
        <f t="shared" ref="AE24" si="18">AD24</f>
        <v>-0.01</v>
      </c>
      <c r="AF24" s="179">
        <f t="shared" ref="AF24" si="19">AE24</f>
        <v>-0.01</v>
      </c>
      <c r="AG24" s="179">
        <f t="shared" ref="AG24" si="20">AF24</f>
        <v>-0.01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P24" s="137"/>
      <c r="BQ24" s="137"/>
    </row>
    <row r="25" spans="1:70" s="23" customFormat="1" outlineLevel="1">
      <c r="A25" s="272"/>
      <c r="D25" s="63" t="s">
        <v>478</v>
      </c>
      <c r="H25" s="60" t="s">
        <v>191</v>
      </c>
      <c r="I25" s="138"/>
      <c r="J25" s="53" t="s">
        <v>101</v>
      </c>
      <c r="K25" s="136"/>
      <c r="L25" s="173"/>
      <c r="M25" s="260">
        <f>M23/L23-1</f>
        <v>8.8881469747369435E-2</v>
      </c>
      <c r="N25" s="260">
        <f>N23/M23-1</f>
        <v>7.5935204412678647E-2</v>
      </c>
      <c r="O25" s="260">
        <f>O23/N23-1</f>
        <v>8.0332000625836342E-2</v>
      </c>
      <c r="P25" s="260">
        <f t="shared" ref="P25:W25" si="21">P23/O23-1</f>
        <v>9.428366086143769E-2</v>
      </c>
      <c r="Q25" s="260">
        <f t="shared" si="21"/>
        <v>6.2587275997475711E-2</v>
      </c>
      <c r="R25" s="260">
        <f t="shared" si="21"/>
        <v>-2.4983461269862173E-2</v>
      </c>
      <c r="S25" s="260">
        <f t="shared" si="21"/>
        <v>-3.8394381303651803E-2</v>
      </c>
      <c r="T25" s="260">
        <f t="shared" si="21"/>
        <v>-1.2227116287245932E-2</v>
      </c>
      <c r="U25" s="260">
        <f t="shared" si="21"/>
        <v>-8.6895325680211521E-2</v>
      </c>
      <c r="V25" s="260">
        <f t="shared" si="21"/>
        <v>-9.3837671909233755E-3</v>
      </c>
      <c r="W25" s="260">
        <f t="shared" si="21"/>
        <v>-3.297403350771877E-2</v>
      </c>
      <c r="X25" s="250">
        <f t="shared" ref="X25:AG25" si="22">X24*(1+INDEX(scenario.fixed.penetration, MATCH(scenario.fixed.penetration.selected, scenarios,0)))</f>
        <v>-0.01</v>
      </c>
      <c r="Y25" s="250">
        <f t="shared" si="22"/>
        <v>-0.01</v>
      </c>
      <c r="Z25" s="250">
        <f t="shared" si="22"/>
        <v>-0.01</v>
      </c>
      <c r="AA25" s="250">
        <f t="shared" si="22"/>
        <v>-0.01</v>
      </c>
      <c r="AB25" s="250">
        <f t="shared" si="22"/>
        <v>-0.01</v>
      </c>
      <c r="AC25" s="250">
        <f t="shared" si="22"/>
        <v>-0.01</v>
      </c>
      <c r="AD25" s="250">
        <f t="shared" si="22"/>
        <v>-0.01</v>
      </c>
      <c r="AE25" s="250">
        <f t="shared" si="22"/>
        <v>-0.01</v>
      </c>
      <c r="AF25" s="250">
        <f t="shared" si="22"/>
        <v>-0.01</v>
      </c>
      <c r="AG25" s="250">
        <f t="shared" si="22"/>
        <v>-0.01</v>
      </c>
      <c r="AH25" s="175">
        <v>0</v>
      </c>
      <c r="AI25" s="179">
        <f>AH25</f>
        <v>0</v>
      </c>
      <c r="AJ25" s="179">
        <f t="shared" ref="AJ25:BN25" si="23">AI25</f>
        <v>0</v>
      </c>
      <c r="AK25" s="179">
        <f t="shared" si="23"/>
        <v>0</v>
      </c>
      <c r="AL25" s="179">
        <f t="shared" si="23"/>
        <v>0</v>
      </c>
      <c r="AM25" s="179">
        <f t="shared" si="23"/>
        <v>0</v>
      </c>
      <c r="AN25" s="179">
        <f t="shared" si="23"/>
        <v>0</v>
      </c>
      <c r="AO25" s="179">
        <f t="shared" si="23"/>
        <v>0</v>
      </c>
      <c r="AP25" s="179">
        <f t="shared" si="23"/>
        <v>0</v>
      </c>
      <c r="AQ25" s="179">
        <f t="shared" si="23"/>
        <v>0</v>
      </c>
      <c r="AR25" s="179">
        <f t="shared" si="23"/>
        <v>0</v>
      </c>
      <c r="AS25" s="179">
        <f t="shared" si="23"/>
        <v>0</v>
      </c>
      <c r="AT25" s="179">
        <f t="shared" si="23"/>
        <v>0</v>
      </c>
      <c r="AU25" s="179">
        <f t="shared" si="23"/>
        <v>0</v>
      </c>
      <c r="AV25" s="179">
        <f t="shared" si="23"/>
        <v>0</v>
      </c>
      <c r="AW25" s="179">
        <f t="shared" si="23"/>
        <v>0</v>
      </c>
      <c r="AX25" s="179">
        <f t="shared" si="23"/>
        <v>0</v>
      </c>
      <c r="AY25" s="179">
        <f t="shared" si="23"/>
        <v>0</v>
      </c>
      <c r="AZ25" s="179">
        <f t="shared" si="23"/>
        <v>0</v>
      </c>
      <c r="BA25" s="179">
        <f t="shared" si="23"/>
        <v>0</v>
      </c>
      <c r="BB25" s="179">
        <f t="shared" si="23"/>
        <v>0</v>
      </c>
      <c r="BC25" s="179">
        <f t="shared" si="23"/>
        <v>0</v>
      </c>
      <c r="BD25" s="179">
        <f t="shared" si="23"/>
        <v>0</v>
      </c>
      <c r="BE25" s="179">
        <f t="shared" si="23"/>
        <v>0</v>
      </c>
      <c r="BF25" s="179">
        <f t="shared" si="23"/>
        <v>0</v>
      </c>
      <c r="BG25" s="179">
        <f t="shared" si="23"/>
        <v>0</v>
      </c>
      <c r="BH25" s="179">
        <f t="shared" si="23"/>
        <v>0</v>
      </c>
      <c r="BI25" s="179">
        <f t="shared" si="23"/>
        <v>0</v>
      </c>
      <c r="BJ25" s="179">
        <f t="shared" si="23"/>
        <v>0</v>
      </c>
      <c r="BK25" s="179">
        <f t="shared" si="23"/>
        <v>0</v>
      </c>
      <c r="BL25" s="179">
        <f t="shared" si="23"/>
        <v>0</v>
      </c>
      <c r="BM25" s="179">
        <f t="shared" si="23"/>
        <v>0</v>
      </c>
      <c r="BN25" s="179">
        <f t="shared" si="23"/>
        <v>0</v>
      </c>
      <c r="BP25" s="137"/>
      <c r="BQ25" s="137"/>
    </row>
    <row r="26" spans="1:70" outlineLevel="1"/>
    <row r="27" spans="1:70" outlineLevel="1">
      <c r="A27" s="281" t="s">
        <v>536</v>
      </c>
      <c r="C27" s="16" t="s">
        <v>177</v>
      </c>
      <c r="I27" t="s">
        <v>153</v>
      </c>
      <c r="J27" s="53" t="s">
        <v>100</v>
      </c>
      <c r="L27" s="66">
        <v>3297622</v>
      </c>
      <c r="M27" s="66">
        <v>3711106</v>
      </c>
      <c r="N27" s="66">
        <v>3906066</v>
      </c>
      <c r="O27" s="66">
        <v>4109775</v>
      </c>
      <c r="P27" s="66">
        <v>4414657</v>
      </c>
      <c r="Q27" s="66">
        <v>4694869</v>
      </c>
      <c r="R27" s="66">
        <v>4970068</v>
      </c>
      <c r="S27" s="66">
        <v>5245191</v>
      </c>
      <c r="T27" s="66">
        <v>5497192</v>
      </c>
      <c r="U27" s="66">
        <v>5427145</v>
      </c>
      <c r="V27" s="66">
        <v>5565365</v>
      </c>
      <c r="W27" s="66">
        <v>5583395</v>
      </c>
      <c r="X27" s="66">
        <f t="shared" ref="X27:BN27" si="24">W27*(1+X29)</f>
        <v>5695062.9000000004</v>
      </c>
      <c r="Y27" s="66">
        <f t="shared" si="24"/>
        <v>5808964.1580000008</v>
      </c>
      <c r="Z27" s="66">
        <f t="shared" si="24"/>
        <v>5925143.4411600009</v>
      </c>
      <c r="AA27" s="66">
        <f t="shared" si="24"/>
        <v>6043646.3099832013</v>
      </c>
      <c r="AB27" s="66">
        <f t="shared" si="24"/>
        <v>6164519.2361828657</v>
      </c>
      <c r="AC27" s="66">
        <f t="shared" si="24"/>
        <v>6287809.6209065234</v>
      </c>
      <c r="AD27" s="66">
        <f t="shared" si="24"/>
        <v>6413565.8133246545</v>
      </c>
      <c r="AE27" s="66">
        <f t="shared" si="24"/>
        <v>6541837.1295911474</v>
      </c>
      <c r="AF27" s="66">
        <f t="shared" si="24"/>
        <v>6672673.8721829709</v>
      </c>
      <c r="AG27" s="66">
        <f t="shared" si="24"/>
        <v>6806127.3496266305</v>
      </c>
      <c r="AH27" s="66">
        <f t="shared" si="24"/>
        <v>6806127.3496266305</v>
      </c>
      <c r="AI27" s="66">
        <f t="shared" si="24"/>
        <v>6806127.3496266305</v>
      </c>
      <c r="AJ27" s="66">
        <f t="shared" si="24"/>
        <v>6806127.3496266305</v>
      </c>
      <c r="AK27" s="66">
        <f t="shared" si="24"/>
        <v>6806127.3496266305</v>
      </c>
      <c r="AL27" s="66">
        <f t="shared" si="24"/>
        <v>6806127.3496266305</v>
      </c>
      <c r="AM27" s="66">
        <f t="shared" si="24"/>
        <v>6806127.3496266305</v>
      </c>
      <c r="AN27" s="66">
        <f t="shared" si="24"/>
        <v>6806127.3496266305</v>
      </c>
      <c r="AO27" s="66">
        <f t="shared" si="24"/>
        <v>6806127.3496266305</v>
      </c>
      <c r="AP27" s="66">
        <f t="shared" si="24"/>
        <v>6806127.3496266305</v>
      </c>
      <c r="AQ27" s="66">
        <f t="shared" si="24"/>
        <v>6806127.3496266305</v>
      </c>
      <c r="AR27" s="66">
        <f t="shared" si="24"/>
        <v>6806127.3496266305</v>
      </c>
      <c r="AS27" s="66">
        <f t="shared" si="24"/>
        <v>6806127.3496266305</v>
      </c>
      <c r="AT27" s="66">
        <f t="shared" si="24"/>
        <v>6806127.3496266305</v>
      </c>
      <c r="AU27" s="66">
        <f t="shared" si="24"/>
        <v>6806127.3496266305</v>
      </c>
      <c r="AV27" s="66">
        <f t="shared" si="24"/>
        <v>6806127.3496266305</v>
      </c>
      <c r="AW27" s="66">
        <f t="shared" si="24"/>
        <v>6806127.3496266305</v>
      </c>
      <c r="AX27" s="66">
        <f t="shared" si="24"/>
        <v>6806127.3496266305</v>
      </c>
      <c r="AY27" s="66">
        <f t="shared" si="24"/>
        <v>6806127.3496266305</v>
      </c>
      <c r="AZ27" s="66">
        <f t="shared" si="24"/>
        <v>6806127.3496266305</v>
      </c>
      <c r="BA27" s="66">
        <f t="shared" si="24"/>
        <v>6806127.3496266305</v>
      </c>
      <c r="BB27" s="66">
        <f t="shared" si="24"/>
        <v>6806127.3496266305</v>
      </c>
      <c r="BC27" s="66">
        <f t="shared" si="24"/>
        <v>6806127.3496266305</v>
      </c>
      <c r="BD27" s="66">
        <f t="shared" si="24"/>
        <v>6806127.3496266305</v>
      </c>
      <c r="BE27" s="66">
        <f t="shared" si="24"/>
        <v>6806127.3496266305</v>
      </c>
      <c r="BF27" s="66">
        <f t="shared" si="24"/>
        <v>6806127.3496266305</v>
      </c>
      <c r="BG27" s="66">
        <f t="shared" si="24"/>
        <v>6806127.3496266305</v>
      </c>
      <c r="BH27" s="66">
        <f t="shared" si="24"/>
        <v>6806127.3496266305</v>
      </c>
      <c r="BI27" s="66">
        <f t="shared" si="24"/>
        <v>6806127.3496266305</v>
      </c>
      <c r="BJ27" s="66">
        <f t="shared" si="24"/>
        <v>6806127.3496266305</v>
      </c>
      <c r="BK27" s="66">
        <f t="shared" si="24"/>
        <v>6806127.3496266305</v>
      </c>
      <c r="BL27" s="66">
        <f t="shared" si="24"/>
        <v>6806127.3496266305</v>
      </c>
      <c r="BM27" s="66">
        <f t="shared" si="24"/>
        <v>6806127.3496266305</v>
      </c>
      <c r="BN27" s="66">
        <f t="shared" si="24"/>
        <v>6806127.3496266305</v>
      </c>
    </row>
    <row r="28" spans="1:70" outlineLevel="1">
      <c r="C28" s="16"/>
      <c r="D28" s="63" t="s">
        <v>477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X28" s="175">
        <v>0.02</v>
      </c>
      <c r="Y28" s="179">
        <f t="shared" ref="Y28" si="25">X28</f>
        <v>0.02</v>
      </c>
      <c r="Z28" s="179">
        <f t="shared" ref="Z28" si="26">Y28</f>
        <v>0.02</v>
      </c>
      <c r="AA28" s="179">
        <f t="shared" ref="AA28" si="27">Z28</f>
        <v>0.02</v>
      </c>
      <c r="AB28" s="179">
        <f t="shared" ref="AB28" si="28">AA28</f>
        <v>0.02</v>
      </c>
      <c r="AC28" s="179">
        <f t="shared" ref="AC28" si="29">AB28</f>
        <v>0.02</v>
      </c>
      <c r="AD28" s="179">
        <f t="shared" ref="AD28" si="30">AC28</f>
        <v>0.02</v>
      </c>
      <c r="AE28" s="179">
        <f t="shared" ref="AE28" si="31">AD28</f>
        <v>0.02</v>
      </c>
      <c r="AF28" s="179">
        <f t="shared" ref="AF28" si="32">AE28</f>
        <v>0.02</v>
      </c>
      <c r="AG28" s="179">
        <f t="shared" ref="AG28" si="33">AF28</f>
        <v>0.02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</row>
    <row r="29" spans="1:70" outlineLevel="1">
      <c r="D29" s="63" t="s">
        <v>478</v>
      </c>
      <c r="G29" s="60"/>
      <c r="H29" s="60" t="s">
        <v>191</v>
      </c>
      <c r="I29" s="53"/>
      <c r="J29" s="53" t="s">
        <v>101</v>
      </c>
      <c r="L29" s="176"/>
      <c r="M29" s="174">
        <f>M27/L27-1</f>
        <v>0.12538853755827684</v>
      </c>
      <c r="N29" s="174">
        <f t="shared" ref="N29:W29" si="34">N27/M27-1</f>
        <v>5.253420408902354E-2</v>
      </c>
      <c r="O29" s="174">
        <f t="shared" si="34"/>
        <v>5.2151960565950395E-2</v>
      </c>
      <c r="P29" s="174">
        <f t="shared" si="34"/>
        <v>7.4184596480342702E-2</v>
      </c>
      <c r="Q29" s="174">
        <f t="shared" si="34"/>
        <v>6.3473107876784063E-2</v>
      </c>
      <c r="R29" s="174">
        <f t="shared" si="34"/>
        <v>5.8616970995356787E-2</v>
      </c>
      <c r="S29" s="174">
        <f t="shared" si="34"/>
        <v>5.5355983056972313E-2</v>
      </c>
      <c r="T29" s="174">
        <f t="shared" si="34"/>
        <v>4.8044198962440055E-2</v>
      </c>
      <c r="U29" s="174">
        <f t="shared" si="34"/>
        <v>-1.2742323717272352E-2</v>
      </c>
      <c r="V29" s="174">
        <f t="shared" si="34"/>
        <v>2.5468271070701043E-2</v>
      </c>
      <c r="W29" s="174">
        <f t="shared" si="34"/>
        <v>3.2396796975580067E-3</v>
      </c>
      <c r="X29" s="250">
        <f t="shared" ref="X29:AG29" si="35">X28*(1+INDEX(scenario.fixed.penetration, MATCH(scenario.fixed.penetration.selected, scenarios,0)))</f>
        <v>0.02</v>
      </c>
      <c r="Y29" s="250">
        <f t="shared" si="35"/>
        <v>0.02</v>
      </c>
      <c r="Z29" s="250">
        <f t="shared" si="35"/>
        <v>0.02</v>
      </c>
      <c r="AA29" s="250">
        <f t="shared" si="35"/>
        <v>0.02</v>
      </c>
      <c r="AB29" s="250">
        <f t="shared" si="35"/>
        <v>0.02</v>
      </c>
      <c r="AC29" s="250">
        <f t="shared" si="35"/>
        <v>0.02</v>
      </c>
      <c r="AD29" s="250">
        <f t="shared" si="35"/>
        <v>0.02</v>
      </c>
      <c r="AE29" s="250">
        <f t="shared" si="35"/>
        <v>0.02</v>
      </c>
      <c r="AF29" s="250">
        <f t="shared" si="35"/>
        <v>0.02</v>
      </c>
      <c r="AG29" s="250">
        <f t="shared" si="35"/>
        <v>0.02</v>
      </c>
      <c r="AH29" s="175">
        <v>0</v>
      </c>
      <c r="AI29" s="179">
        <f>AH29</f>
        <v>0</v>
      </c>
      <c r="AJ29" s="179">
        <f t="shared" ref="AJ29:BN29" si="36">AI29</f>
        <v>0</v>
      </c>
      <c r="AK29" s="179">
        <f t="shared" si="36"/>
        <v>0</v>
      </c>
      <c r="AL29" s="179">
        <f t="shared" si="36"/>
        <v>0</v>
      </c>
      <c r="AM29" s="179">
        <f t="shared" si="36"/>
        <v>0</v>
      </c>
      <c r="AN29" s="179">
        <f t="shared" si="36"/>
        <v>0</v>
      </c>
      <c r="AO29" s="179">
        <f t="shared" si="36"/>
        <v>0</v>
      </c>
      <c r="AP29" s="179">
        <f t="shared" si="36"/>
        <v>0</v>
      </c>
      <c r="AQ29" s="179">
        <f t="shared" si="36"/>
        <v>0</v>
      </c>
      <c r="AR29" s="179">
        <f t="shared" si="36"/>
        <v>0</v>
      </c>
      <c r="AS29" s="179">
        <f t="shared" si="36"/>
        <v>0</v>
      </c>
      <c r="AT29" s="179">
        <f t="shared" si="36"/>
        <v>0</v>
      </c>
      <c r="AU29" s="179">
        <f t="shared" si="36"/>
        <v>0</v>
      </c>
      <c r="AV29" s="179">
        <f t="shared" si="36"/>
        <v>0</v>
      </c>
      <c r="AW29" s="179">
        <f t="shared" si="36"/>
        <v>0</v>
      </c>
      <c r="AX29" s="179">
        <f t="shared" si="36"/>
        <v>0</v>
      </c>
      <c r="AY29" s="179">
        <f t="shared" si="36"/>
        <v>0</v>
      </c>
      <c r="AZ29" s="179">
        <f t="shared" si="36"/>
        <v>0</v>
      </c>
      <c r="BA29" s="179">
        <f t="shared" si="36"/>
        <v>0</v>
      </c>
      <c r="BB29" s="179">
        <f t="shared" si="36"/>
        <v>0</v>
      </c>
      <c r="BC29" s="179">
        <f t="shared" si="36"/>
        <v>0</v>
      </c>
      <c r="BD29" s="179">
        <f t="shared" si="36"/>
        <v>0</v>
      </c>
      <c r="BE29" s="179">
        <f t="shared" si="36"/>
        <v>0</v>
      </c>
      <c r="BF29" s="179">
        <f t="shared" si="36"/>
        <v>0</v>
      </c>
      <c r="BG29" s="179">
        <f t="shared" si="36"/>
        <v>0</v>
      </c>
      <c r="BH29" s="179">
        <f t="shared" si="36"/>
        <v>0</v>
      </c>
      <c r="BI29" s="179">
        <f t="shared" si="36"/>
        <v>0</v>
      </c>
      <c r="BJ29" s="179">
        <f t="shared" si="36"/>
        <v>0</v>
      </c>
      <c r="BK29" s="179">
        <f t="shared" si="36"/>
        <v>0</v>
      </c>
      <c r="BL29" s="179">
        <f t="shared" si="36"/>
        <v>0</v>
      </c>
      <c r="BM29" s="179">
        <f t="shared" si="36"/>
        <v>0</v>
      </c>
      <c r="BN29" s="179">
        <f t="shared" si="36"/>
        <v>0</v>
      </c>
      <c r="BP29"/>
      <c r="BQ29"/>
    </row>
    <row r="30" spans="1:70" outlineLevel="1">
      <c r="I30" s="53"/>
      <c r="J30" s="53"/>
    </row>
    <row r="31" spans="1:70" outlineLevel="1">
      <c r="C31" s="16" t="s">
        <v>178</v>
      </c>
    </row>
    <row r="32" spans="1:70" outlineLevel="1">
      <c r="D32" s="53" t="s">
        <v>179</v>
      </c>
      <c r="I32" t="s">
        <v>153</v>
      </c>
      <c r="J32" s="53" t="s">
        <v>100</v>
      </c>
      <c r="L32" s="167">
        <f t="array" ref="L32:BM32">L27:BM27+L22:BM22</f>
        <v>12340543</v>
      </c>
      <c r="M32" s="167">
        <v>13782001</v>
      </c>
      <c r="N32" s="167">
        <v>14982949</v>
      </c>
      <c r="O32" s="167">
        <v>16337119</v>
      </c>
      <c r="P32" s="167">
        <v>18080046</v>
      </c>
      <c r="Q32" s="167">
        <v>19518594</v>
      </c>
      <c r="R32" s="167">
        <v>19867631</v>
      </c>
      <c r="S32" s="167">
        <v>19997903</v>
      </c>
      <c r="T32" s="167">
        <v>20491430</v>
      </c>
      <c r="U32" s="167">
        <v>19503701</v>
      </c>
      <c r="V32" s="167">
        <v>19891462</v>
      </c>
      <c r="W32" s="167">
        <v>19731371</v>
      </c>
      <c r="X32" s="167">
        <v>19992486.445586517</v>
      </c>
      <c r="Y32" s="167">
        <v>20250433.368300006</v>
      </c>
      <c r="Z32" s="167">
        <v>20505228.925424799</v>
      </c>
      <c r="AA32" s="167">
        <v>20757047.684753366</v>
      </c>
      <c r="AB32" s="167">
        <v>21005607.152293563</v>
      </c>
      <c r="AC32" s="167">
        <v>21250423.687339664</v>
      </c>
      <c r="AD32" s="167">
        <v>21491855.760084078</v>
      </c>
      <c r="AE32" s="167">
        <v>21730939.92930967</v>
      </c>
      <c r="AF32" s="167">
        <v>21966767.621087559</v>
      </c>
      <c r="AG32" s="167">
        <v>22196524.976164393</v>
      </c>
      <c r="AH32" s="167">
        <v>22439397.577069782</v>
      </c>
      <c r="AI32" s="167">
        <v>22677070.358527124</v>
      </c>
      <c r="AJ32" s="167">
        <v>22911498.447199054</v>
      </c>
      <c r="AK32" s="167">
        <v>23142013.10347797</v>
      </c>
      <c r="AL32" s="167">
        <v>23365215.676869132</v>
      </c>
      <c r="AM32" s="167">
        <v>23579763.011250652</v>
      </c>
      <c r="AN32" s="167">
        <v>23786886.54122084</v>
      </c>
      <c r="AO32" s="167">
        <v>23988444.431876138</v>
      </c>
      <c r="AP32" s="167">
        <v>24188638.048316672</v>
      </c>
      <c r="AQ32" s="167">
        <v>24385461.625872169</v>
      </c>
      <c r="AR32" s="167">
        <v>24573949.46072631</v>
      </c>
      <c r="AS32" s="167">
        <v>24754789.821045693</v>
      </c>
      <c r="AT32" s="167">
        <v>24929083.572574854</v>
      </c>
      <c r="AU32" s="167">
        <v>25097118.420944642</v>
      </c>
      <c r="AV32" s="167">
        <v>25257898.182569806</v>
      </c>
      <c r="AW32" s="167">
        <v>25410829.734239802</v>
      </c>
      <c r="AX32" s="167">
        <v>25556248.921754159</v>
      </c>
      <c r="AY32" s="167">
        <v>25694849.008957379</v>
      </c>
      <c r="AZ32" s="167">
        <v>25826669.507119987</v>
      </c>
      <c r="BA32" s="167">
        <v>25950760.102062758</v>
      </c>
      <c r="BB32" s="167">
        <v>26066526.762270074</v>
      </c>
      <c r="BC32" s="167">
        <v>26174179.76036559</v>
      </c>
      <c r="BD32" s="167">
        <v>26274307.905110762</v>
      </c>
      <c r="BE32" s="167">
        <v>26367027.459554523</v>
      </c>
      <c r="BF32" s="167">
        <v>26451646.295233723</v>
      </c>
      <c r="BG32" s="167">
        <v>26527719.796816722</v>
      </c>
      <c r="BH32" s="167">
        <v>26595477.992562428</v>
      </c>
      <c r="BI32" s="167">
        <v>26655481.306698881</v>
      </c>
      <c r="BJ32" s="167">
        <v>26683626.274666406</v>
      </c>
      <c r="BK32" s="167">
        <v>26711811.150190804</v>
      </c>
      <c r="BL32" s="167">
        <v>26740035.989858139</v>
      </c>
      <c r="BM32" s="167">
        <v>26768300.850334723</v>
      </c>
      <c r="BN32" s="167">
        <f t="array" ref="BN32">BN27:DO27+BN22:DO22</f>
        <v>26796605.788367201</v>
      </c>
    </row>
    <row r="33" spans="1:66" outlineLevel="1">
      <c r="C33" s="53"/>
      <c r="I33" s="53"/>
      <c r="J33" s="53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</row>
    <row r="34" spans="1:66" outlineLevel="1">
      <c r="C34" s="16" t="s">
        <v>155</v>
      </c>
    </row>
    <row r="35" spans="1:66" outlineLevel="1">
      <c r="D35" s="53" t="s">
        <v>156</v>
      </c>
      <c r="G35" s="53"/>
      <c r="I35" t="s">
        <v>153</v>
      </c>
      <c r="J35" s="53" t="s">
        <v>101</v>
      </c>
      <c r="L35" s="130">
        <f t="shared" ref="L35:W35" si="37">L36/L9</f>
        <v>0.14441308229958139</v>
      </c>
      <c r="M35" s="130">
        <f t="shared" si="37"/>
        <v>0.22057674126005899</v>
      </c>
      <c r="N35" s="130">
        <f t="shared" si="37"/>
        <v>0.25981423368658113</v>
      </c>
      <c r="O35" s="130">
        <f t="shared" si="37"/>
        <v>0.29814049845308926</v>
      </c>
      <c r="P35" s="130">
        <f t="shared" si="37"/>
        <v>0.37657542657381421</v>
      </c>
      <c r="Q35" s="130">
        <f t="shared" si="37"/>
        <v>0.4563935670985344</v>
      </c>
      <c r="R35" s="130">
        <f t="shared" si="37"/>
        <v>0.52718410619431366</v>
      </c>
      <c r="S35" s="130">
        <f t="shared" si="37"/>
        <v>0.62267577092860493</v>
      </c>
      <c r="T35" s="130">
        <f t="shared" si="37"/>
        <v>0.69271782336413579</v>
      </c>
      <c r="U35" s="130">
        <f t="shared" si="37"/>
        <v>0.75273378378520217</v>
      </c>
      <c r="V35" s="130">
        <f t="shared" si="37"/>
        <v>0.81329507412806334</v>
      </c>
      <c r="W35" s="130">
        <f t="shared" si="37"/>
        <v>0.83555908133805779</v>
      </c>
      <c r="X35" s="178">
        <f t="shared" ref="X35:AG35" si="38">X37</f>
        <v>0.87057682845639384</v>
      </c>
      <c r="Y35" s="178">
        <f t="shared" si="38"/>
        <v>0.9020787971422507</v>
      </c>
      <c r="Z35" s="178">
        <f t="shared" si="38"/>
        <v>0.93045640151028608</v>
      </c>
      <c r="AA35" s="178">
        <f t="shared" si="38"/>
        <v>0.95606269772691821</v>
      </c>
      <c r="AB35" s="178">
        <f t="shared" si="38"/>
        <v>0.97921255475729807</v>
      </c>
      <c r="AC35" s="178">
        <f t="shared" si="38"/>
        <v>1.0001847151731831</v>
      </c>
      <c r="AD35" s="178">
        <f t="shared" si="38"/>
        <v>1.0192247823667488</v>
      </c>
      <c r="AE35" s="178">
        <f t="shared" si="38"/>
        <v>1.0365485536781829</v>
      </c>
      <c r="AF35" s="178">
        <f t="shared" si="38"/>
        <v>1.0523453630010238</v>
      </c>
      <c r="AG35" s="178">
        <f t="shared" si="38"/>
        <v>1.0667812490866324</v>
      </c>
      <c r="AH35" s="179">
        <f>AG35</f>
        <v>1.0667812490866324</v>
      </c>
      <c r="AI35" s="179">
        <f t="shared" ref="AI35:BN35" si="39">AH35</f>
        <v>1.0667812490866324</v>
      </c>
      <c r="AJ35" s="179">
        <f t="shared" si="39"/>
        <v>1.0667812490866324</v>
      </c>
      <c r="AK35" s="179">
        <f t="shared" si="39"/>
        <v>1.0667812490866324</v>
      </c>
      <c r="AL35" s="179">
        <f t="shared" si="39"/>
        <v>1.0667812490866324</v>
      </c>
      <c r="AM35" s="179">
        <f t="shared" si="39"/>
        <v>1.0667812490866324</v>
      </c>
      <c r="AN35" s="179">
        <f t="shared" si="39"/>
        <v>1.0667812490866324</v>
      </c>
      <c r="AO35" s="179">
        <f t="shared" si="39"/>
        <v>1.0667812490866324</v>
      </c>
      <c r="AP35" s="179">
        <f t="shared" si="39"/>
        <v>1.0667812490866324</v>
      </c>
      <c r="AQ35" s="179">
        <f t="shared" si="39"/>
        <v>1.0667812490866324</v>
      </c>
      <c r="AR35" s="179">
        <f t="shared" si="39"/>
        <v>1.0667812490866324</v>
      </c>
      <c r="AS35" s="179">
        <f t="shared" si="39"/>
        <v>1.0667812490866324</v>
      </c>
      <c r="AT35" s="179">
        <f t="shared" si="39"/>
        <v>1.0667812490866324</v>
      </c>
      <c r="AU35" s="179">
        <f t="shared" si="39"/>
        <v>1.0667812490866324</v>
      </c>
      <c r="AV35" s="179">
        <f t="shared" si="39"/>
        <v>1.0667812490866324</v>
      </c>
      <c r="AW35" s="179">
        <f t="shared" si="39"/>
        <v>1.0667812490866324</v>
      </c>
      <c r="AX35" s="179">
        <f t="shared" si="39"/>
        <v>1.0667812490866324</v>
      </c>
      <c r="AY35" s="179">
        <f t="shared" si="39"/>
        <v>1.0667812490866324</v>
      </c>
      <c r="AZ35" s="179">
        <f t="shared" si="39"/>
        <v>1.0667812490866324</v>
      </c>
      <c r="BA35" s="179">
        <f t="shared" si="39"/>
        <v>1.0667812490866324</v>
      </c>
      <c r="BB35" s="179">
        <f t="shared" si="39"/>
        <v>1.0667812490866324</v>
      </c>
      <c r="BC35" s="179">
        <f t="shared" si="39"/>
        <v>1.0667812490866324</v>
      </c>
      <c r="BD35" s="179">
        <f t="shared" si="39"/>
        <v>1.0667812490866324</v>
      </c>
      <c r="BE35" s="179">
        <f t="shared" si="39"/>
        <v>1.0667812490866324</v>
      </c>
      <c r="BF35" s="179">
        <f t="shared" si="39"/>
        <v>1.0667812490866324</v>
      </c>
      <c r="BG35" s="179">
        <f t="shared" si="39"/>
        <v>1.0667812490866324</v>
      </c>
      <c r="BH35" s="179">
        <f t="shared" si="39"/>
        <v>1.0667812490866324</v>
      </c>
      <c r="BI35" s="179">
        <f t="shared" si="39"/>
        <v>1.0667812490866324</v>
      </c>
      <c r="BJ35" s="179">
        <f t="shared" si="39"/>
        <v>1.0667812490866324</v>
      </c>
      <c r="BK35" s="179">
        <f t="shared" si="39"/>
        <v>1.0667812490866324</v>
      </c>
      <c r="BL35" s="179">
        <f t="shared" si="39"/>
        <v>1.0667812490866324</v>
      </c>
      <c r="BM35" s="179">
        <f t="shared" si="39"/>
        <v>1.0667812490866324</v>
      </c>
      <c r="BN35" s="179">
        <f t="shared" si="39"/>
        <v>1.0667812490866324</v>
      </c>
    </row>
    <row r="36" spans="1:66" outlineLevel="1">
      <c r="A36" s="281" t="s">
        <v>536</v>
      </c>
      <c r="D36" s="53" t="s">
        <v>157</v>
      </c>
      <c r="I36" t="s">
        <v>153</v>
      </c>
      <c r="J36" s="53" t="s">
        <v>100</v>
      </c>
      <c r="L36" s="167">
        <v>14077880</v>
      </c>
      <c r="M36" s="167">
        <v>21757559</v>
      </c>
      <c r="N36" s="167">
        <v>25928266</v>
      </c>
      <c r="O36" s="167">
        <v>30097700</v>
      </c>
      <c r="P36" s="167">
        <v>38451135.000000007</v>
      </c>
      <c r="Q36" s="167">
        <v>47128745.999999993</v>
      </c>
      <c r="R36" s="167">
        <v>55395461.000000007</v>
      </c>
      <c r="S36" s="167">
        <v>66559462</v>
      </c>
      <c r="T36" s="167">
        <v>75303469</v>
      </c>
      <c r="U36" s="167">
        <v>83193574</v>
      </c>
      <c r="V36" s="167">
        <v>91362753</v>
      </c>
      <c r="W36" s="167">
        <v>94565300</v>
      </c>
      <c r="X36" s="131">
        <f t="shared" ref="X36:BN36" si="40">X35*X9</f>
        <v>99240623.994147837</v>
      </c>
      <c r="Y36" s="131">
        <f t="shared" si="40"/>
        <v>103550758.29828876</v>
      </c>
      <c r="Z36" s="131">
        <f t="shared" si="40"/>
        <v>107531454.23622386</v>
      </c>
      <c r="AA36" s="131">
        <f t="shared" si="40"/>
        <v>111216215.9409042</v>
      </c>
      <c r="AB36" s="131">
        <f t="shared" si="40"/>
        <v>114635134.4519597</v>
      </c>
      <c r="AC36" s="131">
        <f t="shared" si="40"/>
        <v>117813605.05167857</v>
      </c>
      <c r="AD36" s="131">
        <f t="shared" si="40"/>
        <v>120773560.40530093</v>
      </c>
      <c r="AE36" s="131">
        <f t="shared" si="40"/>
        <v>123535146.78899843</v>
      </c>
      <c r="AF36" s="131">
        <f t="shared" si="40"/>
        <v>126116411.54900052</v>
      </c>
      <c r="AG36" s="131">
        <f t="shared" si="40"/>
        <v>128532144.32458706</v>
      </c>
      <c r="AH36" s="131">
        <f t="shared" si="40"/>
        <v>129192916.03542438</v>
      </c>
      <c r="AI36" s="131">
        <f t="shared" si="40"/>
        <v>129826358.77242486</v>
      </c>
      <c r="AJ36" s="131">
        <f t="shared" si="40"/>
        <v>130430747.78200565</v>
      </c>
      <c r="AK36" s="131">
        <f t="shared" si="40"/>
        <v>131004911.20094059</v>
      </c>
      <c r="AL36" s="131">
        <f t="shared" si="40"/>
        <v>131547744.90057908</v>
      </c>
      <c r="AM36" s="131">
        <f t="shared" si="40"/>
        <v>132058002.67486817</v>
      </c>
      <c r="AN36" s="131">
        <f t="shared" si="40"/>
        <v>132534379.94486851</v>
      </c>
      <c r="AO36" s="131">
        <f t="shared" si="40"/>
        <v>132975560.0165135</v>
      </c>
      <c r="AP36" s="131">
        <f t="shared" si="40"/>
        <v>133380426.64602521</v>
      </c>
      <c r="AQ36" s="131">
        <f t="shared" si="40"/>
        <v>133748496.32968536</v>
      </c>
      <c r="AR36" s="131">
        <f t="shared" si="40"/>
        <v>134079880.3063904</v>
      </c>
      <c r="AS36" s="131">
        <f t="shared" si="40"/>
        <v>134374643.55727786</v>
      </c>
      <c r="AT36" s="131">
        <f t="shared" si="40"/>
        <v>134632353.24188921</v>
      </c>
      <c r="AU36" s="131">
        <f t="shared" si="40"/>
        <v>134852469.1356827</v>
      </c>
      <c r="AV36" s="131">
        <f t="shared" si="40"/>
        <v>135035231.88914227</v>
      </c>
      <c r="AW36" s="131">
        <f t="shared" si="40"/>
        <v>135181713.69103733</v>
      </c>
      <c r="AX36" s="131">
        <f t="shared" si="40"/>
        <v>135292937.71894041</v>
      </c>
      <c r="AY36" s="131">
        <f t="shared" si="40"/>
        <v>135369321.39405695</v>
      </c>
      <c r="AZ36" s="131">
        <f t="shared" si="40"/>
        <v>135410954.47846687</v>
      </c>
      <c r="BA36" s="131">
        <f t="shared" si="40"/>
        <v>135418335.34445384</v>
      </c>
      <c r="BB36" s="131">
        <f t="shared" si="40"/>
        <v>135392494.87921679</v>
      </c>
      <c r="BC36" s="131">
        <f t="shared" si="40"/>
        <v>135334439.73969999</v>
      </c>
      <c r="BD36" s="131">
        <f t="shared" si="40"/>
        <v>135244788.34808531</v>
      </c>
      <c r="BE36" s="131">
        <f t="shared" si="40"/>
        <v>135123857.34974641</v>
      </c>
      <c r="BF36" s="131">
        <f t="shared" si="40"/>
        <v>134972032.22600761</v>
      </c>
      <c r="BG36" s="131">
        <f t="shared" si="40"/>
        <v>134789887.34404227</v>
      </c>
      <c r="BH36" s="131">
        <f t="shared" si="40"/>
        <v>134577987.70933449</v>
      </c>
      <c r="BI36" s="131">
        <f t="shared" si="40"/>
        <v>134336756.80065343</v>
      </c>
      <c r="BJ36" s="131">
        <f t="shared" si="40"/>
        <v>134208850.79309335</v>
      </c>
      <c r="BK36" s="131">
        <f t="shared" si="40"/>
        <v>134081066.56863393</v>
      </c>
      <c r="BL36" s="131">
        <f t="shared" si="40"/>
        <v>133953404.0113218</v>
      </c>
      <c r="BM36" s="131">
        <f t="shared" si="40"/>
        <v>133825863.0053141</v>
      </c>
      <c r="BN36" s="131">
        <f t="shared" si="40"/>
        <v>133698443.43487822</v>
      </c>
    </row>
    <row r="37" spans="1:66" outlineLevel="1">
      <c r="D37" t="s">
        <v>158</v>
      </c>
      <c r="I37" t="s">
        <v>153</v>
      </c>
      <c r="J37" s="53" t="s">
        <v>101</v>
      </c>
      <c r="L37" s="130">
        <f>Saturation.Mobile/(1+EXP(-A.Mobile-B.Mobile*LN(L$3-Base.Mobile)))</f>
        <v>0.14441308229958136</v>
      </c>
      <c r="M37" s="130">
        <f t="shared" ref="M37:BN37" si="41">Saturation.Mobile/(1+EXP(-A.Mobile-B.Mobile*LN(M$3-Base.Mobile)))</f>
        <v>0.2217349975557002</v>
      </c>
      <c r="N37" s="130">
        <f t="shared" si="41"/>
        <v>0.30200607703827909</v>
      </c>
      <c r="O37" s="130">
        <f t="shared" si="41"/>
        <v>0.38122564921633517</v>
      </c>
      <c r="P37" s="130">
        <f t="shared" si="41"/>
        <v>0.45685584988873468</v>
      </c>
      <c r="Q37" s="130">
        <f t="shared" si="41"/>
        <v>0.5274668637900527</v>
      </c>
      <c r="R37" s="130">
        <f t="shared" si="41"/>
        <v>0.59240782451978569</v>
      </c>
      <c r="S37" s="130">
        <f t="shared" si="41"/>
        <v>0.65153941845596908</v>
      </c>
      <c r="T37" s="130">
        <f t="shared" si="41"/>
        <v>0.70503535271498063</v>
      </c>
      <c r="U37" s="130">
        <f>Saturation.Mobile/(1+EXP(-A.Mobile-B.Mobile*LN(U$3-Base.Mobile)))</f>
        <v>0.75324433256772194</v>
      </c>
      <c r="V37" s="130">
        <f>Saturation.Mobile/(1+EXP(-A.Mobile-B.Mobile*LN(V$3-Base.Mobile)))</f>
        <v>0.79659905700383871</v>
      </c>
      <c r="W37" s="130">
        <f>Saturation.Mobile/(1+EXP(-A.Mobile-B.Mobile*LN(W$3-Base.Mobile)))</f>
        <v>0.8355590813380579</v>
      </c>
      <c r="X37" s="130">
        <f t="shared" si="41"/>
        <v>0.87057682845639384</v>
      </c>
      <c r="Y37" s="130">
        <f t="shared" si="41"/>
        <v>0.9020787971422507</v>
      </c>
      <c r="Z37" s="130">
        <f t="shared" si="41"/>
        <v>0.93045640151028608</v>
      </c>
      <c r="AA37" s="130">
        <f t="shared" si="41"/>
        <v>0.95606269772691821</v>
      </c>
      <c r="AB37" s="130">
        <f t="shared" si="41"/>
        <v>0.97921255475729807</v>
      </c>
      <c r="AC37" s="130">
        <f t="shared" si="41"/>
        <v>1.0001847151731831</v>
      </c>
      <c r="AD37" s="130">
        <f t="shared" si="41"/>
        <v>1.0192247823667488</v>
      </c>
      <c r="AE37" s="130">
        <f t="shared" si="41"/>
        <v>1.0365485536781829</v>
      </c>
      <c r="AF37" s="130">
        <f t="shared" si="41"/>
        <v>1.0523453630010238</v>
      </c>
      <c r="AG37" s="130">
        <f t="shared" si="41"/>
        <v>1.0667812490866324</v>
      </c>
      <c r="AH37" s="130">
        <f t="shared" si="41"/>
        <v>1.0800018593570306</v>
      </c>
      <c r="AI37" s="130">
        <f t="shared" si="41"/>
        <v>1.0921350549714566</v>
      </c>
      <c r="AJ37" s="130">
        <f t="shared" si="41"/>
        <v>1.103293215141131</v>
      </c>
      <c r="AK37" s="130">
        <f t="shared" si="41"/>
        <v>1.1135752562450962</v>
      </c>
      <c r="AL37" s="130">
        <f t="shared" si="41"/>
        <v>1.1230683899048652</v>
      </c>
      <c r="AM37" s="130">
        <f t="shared" si="41"/>
        <v>1.1318496474514861</v>
      </c>
      <c r="AN37" s="130">
        <f t="shared" si="41"/>
        <v>1.139987198431911</v>
      </c>
      <c r="AO37" s="130">
        <f t="shared" si="41"/>
        <v>1.1475414893521723</v>
      </c>
      <c r="AP37" s="130">
        <f t="shared" si="41"/>
        <v>1.154566226593517</v>
      </c>
      <c r="AQ37" s="130">
        <f t="shared" si="41"/>
        <v>1.1611092248695258</v>
      </c>
      <c r="AR37" s="130">
        <f t="shared" si="41"/>
        <v>1.1672131400069898</v>
      </c>
      <c r="AS37" s="130">
        <f t="shared" si="41"/>
        <v>1.1729161023877503</v>
      </c>
      <c r="AT37" s="130">
        <f t="shared" si="41"/>
        <v>1.1782522651589475</v>
      </c>
      <c r="AU37" s="130">
        <f t="shared" si="41"/>
        <v>1.1832522793335343</v>
      </c>
      <c r="AV37" s="130">
        <f t="shared" si="41"/>
        <v>1.1879437061624232</v>
      </c>
      <c r="AW37" s="130">
        <f t="shared" si="41"/>
        <v>1.19235137565047</v>
      </c>
      <c r="AX37" s="130">
        <f t="shared" si="41"/>
        <v>1.1964976987897318</v>
      </c>
      <c r="AY37" s="130">
        <f t="shared" si="41"/>
        <v>1.2004029399715634</v>
      </c>
      <c r="AZ37" s="130">
        <f t="shared" si="41"/>
        <v>1.2040854550906328</v>
      </c>
      <c r="BA37" s="130">
        <f t="shared" si="41"/>
        <v>1.2075619000467279</v>
      </c>
      <c r="BB37" s="130">
        <f t="shared" si="41"/>
        <v>1.2108474136642065</v>
      </c>
      <c r="BC37" s="130">
        <f t="shared" si="41"/>
        <v>1.2139557784663646</v>
      </c>
      <c r="BD37" s="130">
        <f t="shared" si="41"/>
        <v>1.2168995622473269</v>
      </c>
      <c r="BE37" s="130">
        <f t="shared" si="41"/>
        <v>1.2196902429639451</v>
      </c>
      <c r="BF37" s="130">
        <f t="shared" si="41"/>
        <v>1.2223383191131831</v>
      </c>
      <c r="BG37" s="130">
        <f t="shared" si="41"/>
        <v>1.2248534074568385</v>
      </c>
      <c r="BH37" s="130">
        <f t="shared" si="41"/>
        <v>1.2272443296969544</v>
      </c>
      <c r="BI37" s="130">
        <f t="shared" si="41"/>
        <v>1.229519189484934</v>
      </c>
      <c r="BJ37" s="130">
        <f t="shared" si="41"/>
        <v>1.2316854409593143</v>
      </c>
      <c r="BK37" s="130">
        <f t="shared" si="41"/>
        <v>1.2337499498464257</v>
      </c>
      <c r="BL37" s="130">
        <f t="shared" si="41"/>
        <v>1.2357190480205711</v>
      </c>
      <c r="BM37" s="130">
        <f t="shared" si="41"/>
        <v>1.2375985823024191</v>
      </c>
      <c r="BN37" s="130">
        <f t="shared" si="41"/>
        <v>1.239393958173022</v>
      </c>
    </row>
    <row r="38" spans="1:66" outlineLevel="1"/>
    <row r="39" spans="1:66" outlineLevel="1">
      <c r="D39" s="53" t="s">
        <v>102</v>
      </c>
      <c r="F39" s="54">
        <f>130%*(1+INDEX(scenario.mobile.penetration, MATCH(scenario.mobile.penetration.selected, scenarios,0)))</f>
        <v>1.3</v>
      </c>
      <c r="G39" s="19" t="s">
        <v>22</v>
      </c>
      <c r="H39" s="60" t="s">
        <v>191</v>
      </c>
      <c r="K39"/>
    </row>
    <row r="40" spans="1:66" outlineLevel="1">
      <c r="D40" t="s">
        <v>103</v>
      </c>
      <c r="F40" s="134">
        <v>1997</v>
      </c>
      <c r="G40" s="19" t="s">
        <v>23</v>
      </c>
    </row>
    <row r="41" spans="1:66" outlineLevel="1">
      <c r="D41" t="s">
        <v>104</v>
      </c>
      <c r="F41" s="46">
        <v>2000</v>
      </c>
      <c r="G41" s="19" t="s">
        <v>24</v>
      </c>
    </row>
    <row r="42" spans="1:66" outlineLevel="1">
      <c r="D42" t="s">
        <v>105</v>
      </c>
      <c r="F42" s="55">
        <f>INDEX($L$35:$BM$35,MATCH(TimeA.Mobile,L$3:BM$3,0))</f>
        <v>0.14441308229958139</v>
      </c>
      <c r="G42" s="19" t="s">
        <v>25</v>
      </c>
    </row>
    <row r="43" spans="1:66" outlineLevel="1">
      <c r="D43" t="s">
        <v>106</v>
      </c>
      <c r="F43" s="128">
        <v>2011</v>
      </c>
      <c r="G43" s="19" t="s">
        <v>26</v>
      </c>
    </row>
    <row r="44" spans="1:66" outlineLevel="1">
      <c r="D44" t="s">
        <v>107</v>
      </c>
      <c r="F44" s="55">
        <f>INDEX($L$35:$BM$35,MATCH(TimeB.Mobile,L$3:BM$3,0))</f>
        <v>0.83555908133805779</v>
      </c>
      <c r="G44" s="19" t="s">
        <v>27</v>
      </c>
    </row>
    <row r="45" spans="1:66" outlineLevel="1">
      <c r="D45" t="s">
        <v>108</v>
      </c>
      <c r="F45" s="61">
        <f>-B.Mobile*LN(TimeB.Mobile-Base.Mobile)-LN(Saturation.Mobile/NumberB.Mobile-1)</f>
        <v>-3.981699041570868</v>
      </c>
      <c r="G45" s="19" t="s">
        <v>28</v>
      </c>
    </row>
    <row r="46" spans="1:66" outlineLevel="1">
      <c r="D46" t="s">
        <v>109</v>
      </c>
      <c r="F46" s="61">
        <f>(LN(Saturation.Mobile/NumberA.Mobile-1)-LN(Saturation.Mobile/NumberB.Mobile-1))/(LN(TimeB.Mobile-Base.Mobile)-LN(TimeA.Mobile-Base.Mobile))</f>
        <v>1.7312870367868056</v>
      </c>
      <c r="G46" s="19" t="s">
        <v>29</v>
      </c>
    </row>
    <row r="47" spans="1:66" outlineLevel="1"/>
    <row r="48" spans="1:66" outlineLevel="1">
      <c r="D48" t="s">
        <v>175</v>
      </c>
      <c r="S48" s="167">
        <f t="shared" ref="S48:AQ48" si="42">S$36*S49</f>
        <v>66559462</v>
      </c>
      <c r="T48" s="167">
        <f t="shared" si="42"/>
        <v>75303469</v>
      </c>
      <c r="U48" s="167">
        <f t="shared" si="42"/>
        <v>83193574</v>
      </c>
      <c r="V48" s="167">
        <f t="shared" si="42"/>
        <v>91362753</v>
      </c>
      <c r="W48" s="167">
        <f t="shared" si="42"/>
        <v>94565300</v>
      </c>
      <c r="X48" s="167">
        <f t="shared" si="42"/>
        <v>99240623.994147837</v>
      </c>
      <c r="Y48" s="167">
        <f t="shared" si="42"/>
        <v>103550758.29828876</v>
      </c>
      <c r="Z48" s="167">
        <f t="shared" si="42"/>
        <v>107531454.23622386</v>
      </c>
      <c r="AA48" s="167">
        <f t="shared" si="42"/>
        <v>111216215.9409042</v>
      </c>
      <c r="AB48" s="167">
        <f t="shared" si="42"/>
        <v>114635134.4519597</v>
      </c>
      <c r="AC48" s="167">
        <f t="shared" si="42"/>
        <v>117813605.05167857</v>
      </c>
      <c r="AD48" s="167">
        <f t="shared" si="42"/>
        <v>120773560.40530093</v>
      </c>
      <c r="AE48" s="167">
        <f t="shared" si="42"/>
        <v>123535146.78899843</v>
      </c>
      <c r="AF48" s="167">
        <f t="shared" si="42"/>
        <v>126116411.54900052</v>
      </c>
      <c r="AG48" s="167">
        <f t="shared" si="42"/>
        <v>128532144.32458706</v>
      </c>
      <c r="AH48" s="167">
        <f t="shared" si="42"/>
        <v>129192916.03542438</v>
      </c>
      <c r="AI48" s="167">
        <f t="shared" si="42"/>
        <v>129826358.77242486</v>
      </c>
      <c r="AJ48" s="167">
        <f t="shared" si="42"/>
        <v>130430747.78200565</v>
      </c>
      <c r="AK48" s="167">
        <f t="shared" si="42"/>
        <v>131004911.20094059</v>
      </c>
      <c r="AL48" s="167">
        <f t="shared" si="42"/>
        <v>131547744.90057908</v>
      </c>
      <c r="AM48" s="167">
        <f t="shared" si="42"/>
        <v>132058002.67486817</v>
      </c>
      <c r="AN48" s="167">
        <f t="shared" si="42"/>
        <v>132534379.94486851</v>
      </c>
      <c r="AO48" s="167">
        <f t="shared" si="42"/>
        <v>132975560.0165135</v>
      </c>
      <c r="AP48" s="167">
        <f t="shared" si="42"/>
        <v>133380426.64602521</v>
      </c>
      <c r="AQ48" s="167">
        <f t="shared" si="42"/>
        <v>133748496.32968536</v>
      </c>
      <c r="AR48" s="167">
        <f t="shared" ref="AR48:BN48" si="43">AR$36*AR49</f>
        <v>134079880.3063904</v>
      </c>
      <c r="AS48" s="167">
        <f t="shared" si="43"/>
        <v>134374643.55727786</v>
      </c>
      <c r="AT48" s="167">
        <f t="shared" si="43"/>
        <v>134632353.24188921</v>
      </c>
      <c r="AU48" s="167">
        <f t="shared" si="43"/>
        <v>134852469.1356827</v>
      </c>
      <c r="AV48" s="167">
        <f t="shared" si="43"/>
        <v>135035231.88914227</v>
      </c>
      <c r="AW48" s="167">
        <f t="shared" si="43"/>
        <v>135181713.69103733</v>
      </c>
      <c r="AX48" s="167">
        <f t="shared" si="43"/>
        <v>135292937.71894041</v>
      </c>
      <c r="AY48" s="167">
        <f t="shared" si="43"/>
        <v>135369321.39405695</v>
      </c>
      <c r="AZ48" s="167">
        <f t="shared" si="43"/>
        <v>135410954.47846687</v>
      </c>
      <c r="BA48" s="167">
        <f t="shared" si="43"/>
        <v>135418335.34445384</v>
      </c>
      <c r="BB48" s="167">
        <f t="shared" si="43"/>
        <v>135392494.87921679</v>
      </c>
      <c r="BC48" s="167">
        <f t="shared" si="43"/>
        <v>135334439.73969999</v>
      </c>
      <c r="BD48" s="167">
        <f t="shared" si="43"/>
        <v>135244788.34808531</v>
      </c>
      <c r="BE48" s="167">
        <f t="shared" si="43"/>
        <v>135123857.34974641</v>
      </c>
      <c r="BF48" s="167">
        <f t="shared" si="43"/>
        <v>134972032.22600761</v>
      </c>
      <c r="BG48" s="167">
        <f t="shared" si="43"/>
        <v>134789887.34404227</v>
      </c>
      <c r="BH48" s="167">
        <f t="shared" si="43"/>
        <v>134577987.70933449</v>
      </c>
      <c r="BI48" s="167">
        <f t="shared" si="43"/>
        <v>134336756.80065343</v>
      </c>
      <c r="BJ48" s="167">
        <f t="shared" si="43"/>
        <v>134208850.79309335</v>
      </c>
      <c r="BK48" s="167">
        <f t="shared" si="43"/>
        <v>134081066.56863393</v>
      </c>
      <c r="BL48" s="167">
        <f t="shared" si="43"/>
        <v>133953404.0113218</v>
      </c>
      <c r="BM48" s="167">
        <f t="shared" si="43"/>
        <v>133825863.0053141</v>
      </c>
      <c r="BN48" s="167">
        <f t="shared" si="43"/>
        <v>133698443.43487822</v>
      </c>
    </row>
    <row r="49" spans="1:69" outlineLevel="1">
      <c r="E49" t="s">
        <v>174</v>
      </c>
      <c r="S49" s="181">
        <f t="shared" ref="S49:Y49" si="44">1-S51</f>
        <v>1</v>
      </c>
      <c r="T49" s="181">
        <f t="shared" si="44"/>
        <v>1</v>
      </c>
      <c r="U49" s="181">
        <f t="shared" si="44"/>
        <v>1</v>
      </c>
      <c r="V49" s="181">
        <f t="shared" si="44"/>
        <v>1</v>
      </c>
      <c r="W49" s="181">
        <f t="shared" si="44"/>
        <v>1</v>
      </c>
      <c r="X49" s="181">
        <f t="shared" si="44"/>
        <v>1</v>
      </c>
      <c r="Y49" s="181">
        <f t="shared" si="44"/>
        <v>1</v>
      </c>
      <c r="Z49" s="181">
        <f t="shared" ref="Z49:BM49" si="45">1-Z51</f>
        <v>1</v>
      </c>
      <c r="AA49" s="181">
        <f t="shared" si="45"/>
        <v>1</v>
      </c>
      <c r="AB49" s="181">
        <f t="shared" si="45"/>
        <v>1</v>
      </c>
      <c r="AC49" s="181">
        <f t="shared" si="45"/>
        <v>1</v>
      </c>
      <c r="AD49" s="181">
        <f t="shared" si="45"/>
        <v>1</v>
      </c>
      <c r="AE49" s="181">
        <f t="shared" si="45"/>
        <v>1</v>
      </c>
      <c r="AF49" s="181">
        <f t="shared" si="45"/>
        <v>1</v>
      </c>
      <c r="AG49" s="181">
        <f t="shared" si="45"/>
        <v>1</v>
      </c>
      <c r="AH49" s="181">
        <f t="shared" si="45"/>
        <v>1</v>
      </c>
      <c r="AI49" s="181">
        <f t="shared" si="45"/>
        <v>1</v>
      </c>
      <c r="AJ49" s="181">
        <f t="shared" si="45"/>
        <v>1</v>
      </c>
      <c r="AK49" s="181">
        <f t="shared" si="45"/>
        <v>1</v>
      </c>
      <c r="AL49" s="181">
        <f t="shared" si="45"/>
        <v>1</v>
      </c>
      <c r="AM49" s="181">
        <f t="shared" si="45"/>
        <v>1</v>
      </c>
      <c r="AN49" s="181">
        <f t="shared" si="45"/>
        <v>1</v>
      </c>
      <c r="AO49" s="181">
        <f t="shared" si="45"/>
        <v>1</v>
      </c>
      <c r="AP49" s="181">
        <f t="shared" si="45"/>
        <v>1</v>
      </c>
      <c r="AQ49" s="181">
        <f t="shared" si="45"/>
        <v>1</v>
      </c>
      <c r="AR49" s="181">
        <f t="shared" si="45"/>
        <v>1</v>
      </c>
      <c r="AS49" s="181">
        <f t="shared" si="45"/>
        <v>1</v>
      </c>
      <c r="AT49" s="181">
        <f t="shared" si="45"/>
        <v>1</v>
      </c>
      <c r="AU49" s="181">
        <f t="shared" si="45"/>
        <v>1</v>
      </c>
      <c r="AV49" s="181">
        <f t="shared" si="45"/>
        <v>1</v>
      </c>
      <c r="AW49" s="181">
        <f t="shared" si="45"/>
        <v>1</v>
      </c>
      <c r="AX49" s="181">
        <f t="shared" si="45"/>
        <v>1</v>
      </c>
      <c r="AY49" s="181">
        <f t="shared" si="45"/>
        <v>1</v>
      </c>
      <c r="AZ49" s="181">
        <f t="shared" si="45"/>
        <v>1</v>
      </c>
      <c r="BA49" s="181">
        <f t="shared" si="45"/>
        <v>1</v>
      </c>
      <c r="BB49" s="181">
        <f t="shared" si="45"/>
        <v>1</v>
      </c>
      <c r="BC49" s="181">
        <f t="shared" si="45"/>
        <v>1</v>
      </c>
      <c r="BD49" s="181">
        <f t="shared" si="45"/>
        <v>1</v>
      </c>
      <c r="BE49" s="181">
        <f t="shared" si="45"/>
        <v>1</v>
      </c>
      <c r="BF49" s="181">
        <f t="shared" si="45"/>
        <v>1</v>
      </c>
      <c r="BG49" s="181">
        <f t="shared" si="45"/>
        <v>1</v>
      </c>
      <c r="BH49" s="181">
        <f t="shared" si="45"/>
        <v>1</v>
      </c>
      <c r="BI49" s="181">
        <f t="shared" si="45"/>
        <v>1</v>
      </c>
      <c r="BJ49" s="181">
        <f t="shared" si="45"/>
        <v>1</v>
      </c>
      <c r="BK49" s="181">
        <f t="shared" si="45"/>
        <v>1</v>
      </c>
      <c r="BL49" s="181">
        <f t="shared" si="45"/>
        <v>1</v>
      </c>
      <c r="BM49" s="181">
        <f t="shared" si="45"/>
        <v>1</v>
      </c>
      <c r="BN49" s="181">
        <f>1-BN51</f>
        <v>1</v>
      </c>
    </row>
    <row r="50" spans="1:69" outlineLevel="1">
      <c r="D50" t="s">
        <v>176</v>
      </c>
      <c r="H50" s="118" t="s">
        <v>396</v>
      </c>
      <c r="S50" s="167">
        <f t="shared" ref="S50:AQ50" si="46">S$36*S51</f>
        <v>0</v>
      </c>
      <c r="T50" s="167">
        <f t="shared" si="46"/>
        <v>0</v>
      </c>
      <c r="U50" s="167">
        <f t="shared" si="46"/>
        <v>0</v>
      </c>
      <c r="V50" s="167">
        <f t="shared" si="46"/>
        <v>0</v>
      </c>
      <c r="W50" s="167">
        <f t="shared" si="46"/>
        <v>0</v>
      </c>
      <c r="X50" s="167">
        <f t="shared" si="46"/>
        <v>0</v>
      </c>
      <c r="Y50" s="167">
        <f t="shared" si="46"/>
        <v>0</v>
      </c>
      <c r="Z50" s="167">
        <f t="shared" si="46"/>
        <v>0</v>
      </c>
      <c r="AA50" s="167">
        <f t="shared" si="46"/>
        <v>0</v>
      </c>
      <c r="AB50" s="167">
        <f t="shared" si="46"/>
        <v>0</v>
      </c>
      <c r="AC50" s="167">
        <f t="shared" si="46"/>
        <v>0</v>
      </c>
      <c r="AD50" s="167">
        <f t="shared" si="46"/>
        <v>0</v>
      </c>
      <c r="AE50" s="167">
        <f t="shared" si="46"/>
        <v>0</v>
      </c>
      <c r="AF50" s="167">
        <f t="shared" si="46"/>
        <v>0</v>
      </c>
      <c r="AG50" s="167">
        <f t="shared" si="46"/>
        <v>0</v>
      </c>
      <c r="AH50" s="167">
        <f t="shared" si="46"/>
        <v>0</v>
      </c>
      <c r="AI50" s="167">
        <f t="shared" si="46"/>
        <v>0</v>
      </c>
      <c r="AJ50" s="167">
        <f t="shared" si="46"/>
        <v>0</v>
      </c>
      <c r="AK50" s="167">
        <f t="shared" si="46"/>
        <v>0</v>
      </c>
      <c r="AL50" s="167">
        <f t="shared" si="46"/>
        <v>0</v>
      </c>
      <c r="AM50" s="167">
        <f t="shared" si="46"/>
        <v>0</v>
      </c>
      <c r="AN50" s="167">
        <f t="shared" si="46"/>
        <v>0</v>
      </c>
      <c r="AO50" s="167">
        <f t="shared" si="46"/>
        <v>0</v>
      </c>
      <c r="AP50" s="167">
        <f t="shared" si="46"/>
        <v>0</v>
      </c>
      <c r="AQ50" s="167">
        <f t="shared" si="46"/>
        <v>0</v>
      </c>
      <c r="AR50" s="167">
        <f t="shared" ref="AR50:BN50" si="47">AR$36*AR51</f>
        <v>0</v>
      </c>
      <c r="AS50" s="167">
        <f t="shared" si="47"/>
        <v>0</v>
      </c>
      <c r="AT50" s="167">
        <f t="shared" si="47"/>
        <v>0</v>
      </c>
      <c r="AU50" s="167">
        <f t="shared" si="47"/>
        <v>0</v>
      </c>
      <c r="AV50" s="167">
        <f t="shared" si="47"/>
        <v>0</v>
      </c>
      <c r="AW50" s="167">
        <f t="shared" si="47"/>
        <v>0</v>
      </c>
      <c r="AX50" s="167">
        <f t="shared" si="47"/>
        <v>0</v>
      </c>
      <c r="AY50" s="167">
        <f t="shared" si="47"/>
        <v>0</v>
      </c>
      <c r="AZ50" s="167">
        <f t="shared" si="47"/>
        <v>0</v>
      </c>
      <c r="BA50" s="167">
        <f t="shared" si="47"/>
        <v>0</v>
      </c>
      <c r="BB50" s="167">
        <f t="shared" si="47"/>
        <v>0</v>
      </c>
      <c r="BC50" s="167">
        <f t="shared" si="47"/>
        <v>0</v>
      </c>
      <c r="BD50" s="167">
        <f t="shared" si="47"/>
        <v>0</v>
      </c>
      <c r="BE50" s="167">
        <f t="shared" si="47"/>
        <v>0</v>
      </c>
      <c r="BF50" s="167">
        <f t="shared" si="47"/>
        <v>0</v>
      </c>
      <c r="BG50" s="167">
        <f t="shared" si="47"/>
        <v>0</v>
      </c>
      <c r="BH50" s="167">
        <f t="shared" si="47"/>
        <v>0</v>
      </c>
      <c r="BI50" s="167">
        <f t="shared" si="47"/>
        <v>0</v>
      </c>
      <c r="BJ50" s="167">
        <f t="shared" si="47"/>
        <v>0</v>
      </c>
      <c r="BK50" s="167">
        <f t="shared" si="47"/>
        <v>0</v>
      </c>
      <c r="BL50" s="167">
        <f t="shared" si="47"/>
        <v>0</v>
      </c>
      <c r="BM50" s="167">
        <f t="shared" si="47"/>
        <v>0</v>
      </c>
      <c r="BN50" s="167">
        <f t="shared" si="47"/>
        <v>0</v>
      </c>
    </row>
    <row r="51" spans="1:69" s="23" customFormat="1" outlineLevel="1">
      <c r="A51" s="281" t="s">
        <v>536</v>
      </c>
      <c r="E51" s="23" t="s">
        <v>174</v>
      </c>
      <c r="K51" s="136"/>
      <c r="L51"/>
      <c r="M51"/>
      <c r="N51"/>
      <c r="O51"/>
      <c r="P51"/>
      <c r="Q51"/>
      <c r="R51"/>
      <c r="S51" s="189"/>
      <c r="T51" s="189"/>
      <c r="U51" s="189"/>
      <c r="V51" s="189"/>
      <c r="W51" s="189"/>
      <c r="X51" s="189"/>
      <c r="Y51" s="189"/>
      <c r="Z51" s="189"/>
      <c r="AA51" s="189"/>
      <c r="AB51" s="227"/>
      <c r="AC51" s="227"/>
      <c r="AD51" s="227"/>
      <c r="AE51" s="227"/>
      <c r="AF51" s="227"/>
      <c r="AG51" s="227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39" t="s">
        <v>0</v>
      </c>
      <c r="BP51" s="137"/>
      <c r="BQ51" s="137"/>
    </row>
    <row r="52" spans="1:69" outlineLevel="1"/>
    <row r="53" spans="1:69" outlineLevel="1">
      <c r="K53"/>
      <c r="BP53"/>
      <c r="BQ53"/>
    </row>
    <row r="54" spans="1:69" ht="15.75" outlineLevel="1">
      <c r="B54" s="17" t="s">
        <v>165</v>
      </c>
      <c r="C54" s="17"/>
      <c r="D54" s="17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</row>
    <row r="55" spans="1:69" outlineLevel="1">
      <c r="P55" s="71"/>
      <c r="Q55" s="71"/>
      <c r="R55" s="71"/>
      <c r="S55" s="71"/>
      <c r="T55" s="71"/>
      <c r="U55" s="71"/>
      <c r="V55" s="7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</row>
    <row r="56" spans="1:69" s="79" customFormat="1" outlineLevel="1">
      <c r="A56" s="270"/>
      <c r="C56" s="52" t="s">
        <v>188</v>
      </c>
      <c r="K56" s="103"/>
      <c r="L56" s="81">
        <f t="array" ref="L56:BN56">L57:BN57+L58:BN58+L59:BN59+L60:BN60+L61:BN61</f>
        <v>111963</v>
      </c>
      <c r="M56" s="81">
        <v>111070</v>
      </c>
      <c r="N56" s="81">
        <v>231486</v>
      </c>
      <c r="O56" s="81">
        <v>428371</v>
      </c>
      <c r="P56" s="81">
        <v>1057282</v>
      </c>
      <c r="Q56" s="81">
        <v>1922352</v>
      </c>
      <c r="R56" s="81">
        <v>3087144</v>
      </c>
      <c r="S56" s="81">
        <v>4664273</v>
      </c>
      <c r="T56" s="81">
        <v>7710242.2474018661</v>
      </c>
      <c r="U56" s="81">
        <v>10212902.006935794</v>
      </c>
      <c r="V56" s="81">
        <v>12384877</v>
      </c>
      <c r="W56" s="81">
        <v>15047601</v>
      </c>
      <c r="X56" s="81">
        <v>17441481.148080446</v>
      </c>
      <c r="Y56" s="81">
        <v>19822935.177628849</v>
      </c>
      <c r="Z56" s="81">
        <v>21995175.128352743</v>
      </c>
      <c r="AA56" s="81">
        <v>23860224.059442773</v>
      </c>
      <c r="AB56" s="81">
        <v>25420614.3864972</v>
      </c>
      <c r="AC56" s="81">
        <v>26728695.017113961</v>
      </c>
      <c r="AD56" s="81">
        <v>27845819.236506581</v>
      </c>
      <c r="AE56" s="81">
        <v>28824175.372893851</v>
      </c>
      <c r="AF56" s="81">
        <v>29700012.615648031</v>
      </c>
      <c r="AG56" s="81">
        <v>30495413.511617929</v>
      </c>
      <c r="AH56" s="81">
        <v>30876412.762483753</v>
      </c>
      <c r="AI56" s="81">
        <v>31248288.705592528</v>
      </c>
      <c r="AJ56" s="81">
        <v>31613592.066521406</v>
      </c>
      <c r="AK56" s="81">
        <v>31971321.244550142</v>
      </c>
      <c r="AL56" s="81">
        <v>32316741.544218831</v>
      </c>
      <c r="AM56" s="81">
        <v>32647922.438763164</v>
      </c>
      <c r="AN56" s="81">
        <v>32966454.502879709</v>
      </c>
      <c r="AO56" s="81">
        <v>33274785.60362222</v>
      </c>
      <c r="AP56" s="81">
        <v>33578586.838508956</v>
      </c>
      <c r="AQ56" s="81">
        <v>33875076.278608531</v>
      </c>
      <c r="AR56" s="81">
        <v>34157462.552765764</v>
      </c>
      <c r="AS56" s="81">
        <v>34426692.867844991</v>
      </c>
      <c r="AT56" s="81">
        <v>34684242.909235746</v>
      </c>
      <c r="AU56" s="81">
        <v>34930467.033125937</v>
      </c>
      <c r="AV56" s="81">
        <v>35164018.807635777</v>
      </c>
      <c r="AW56" s="81">
        <v>35384164.66198574</v>
      </c>
      <c r="AX56" s="81">
        <v>35591439.467663713</v>
      </c>
      <c r="AY56" s="81">
        <v>35786823.10589648</v>
      </c>
      <c r="AZ56" s="81">
        <v>35970376.258905463</v>
      </c>
      <c r="BA56" s="81">
        <v>36140834.194627687</v>
      </c>
      <c r="BB56" s="81">
        <v>36297459.071146198</v>
      </c>
      <c r="BC56" s="81">
        <v>36440612.601976097</v>
      </c>
      <c r="BD56" s="81">
        <v>36571146.371614181</v>
      </c>
      <c r="BE56" s="81">
        <v>36689242.788791567</v>
      </c>
      <c r="BF56" s="81">
        <v>36793982.379568189</v>
      </c>
      <c r="BG56" s="81">
        <v>36884798.434371561</v>
      </c>
      <c r="BH56" s="81">
        <v>36962047.345082119</v>
      </c>
      <c r="BI56" s="81">
        <v>37026527.540013656</v>
      </c>
      <c r="BJ56" s="81">
        <v>37055690.881813459</v>
      </c>
      <c r="BK56" s="81">
        <v>37084917.795603618</v>
      </c>
      <c r="BL56" s="81">
        <v>37114208.350367926</v>
      </c>
      <c r="BM56" s="81">
        <v>37143562.615208142</v>
      </c>
      <c r="BN56" s="81">
        <v>37172980.659344122</v>
      </c>
      <c r="BP56" s="96"/>
      <c r="BQ56" s="96"/>
    </row>
    <row r="57" spans="1:69" s="4" customFormat="1" outlineLevel="1">
      <c r="A57" s="281" t="s">
        <v>536</v>
      </c>
      <c r="D57" s="140" t="str">
        <f t="array" ref="D57:D61">Data.technologies</f>
        <v>Fija</v>
      </c>
      <c r="I57" t="s">
        <v>153</v>
      </c>
      <c r="J57" s="104" t="s">
        <v>100</v>
      </c>
      <c r="K57" s="103"/>
      <c r="L57" s="167">
        <v>111963</v>
      </c>
      <c r="M57" s="167">
        <v>111070</v>
      </c>
      <c r="N57" s="167">
        <v>231486</v>
      </c>
      <c r="O57" s="167">
        <v>428371</v>
      </c>
      <c r="P57" s="167">
        <v>1057282</v>
      </c>
      <c r="Q57" s="167">
        <v>1922352</v>
      </c>
      <c r="R57" s="167">
        <v>3087144</v>
      </c>
      <c r="S57" s="167">
        <v>4564273</v>
      </c>
      <c r="T57" s="167">
        <v>7532924</v>
      </c>
      <c r="U57" s="167">
        <v>9712958</v>
      </c>
      <c r="V57" s="167">
        <v>11569666</v>
      </c>
      <c r="W57" s="167">
        <v>12586470</v>
      </c>
      <c r="X57" s="177">
        <f t="shared" ref="X57:BN57" si="48">X72</f>
        <v>13688427.85096593</v>
      </c>
      <c r="Y57" s="177">
        <f t="shared" si="48"/>
        <v>14719995.863635082</v>
      </c>
      <c r="Z57" s="177">
        <f t="shared" si="48"/>
        <v>15686214.347387701</v>
      </c>
      <c r="AA57" s="177">
        <f t="shared" si="48"/>
        <v>16593013.734827187</v>
      </c>
      <c r="AB57" s="177">
        <f t="shared" si="48"/>
        <v>17445903.868439522</v>
      </c>
      <c r="AC57" s="177">
        <f t="shared" si="48"/>
        <v>18249822.321285266</v>
      </c>
      <c r="AD57" s="177">
        <f t="shared" si="48"/>
        <v>19010235.242718276</v>
      </c>
      <c r="AE57" s="177">
        <f t="shared" si="48"/>
        <v>19733023.173170123</v>
      </c>
      <c r="AF57" s="177">
        <f t="shared" si="48"/>
        <v>20421078.433236111</v>
      </c>
      <c r="AG57" s="177">
        <f t="shared" si="48"/>
        <v>21074030.282156412</v>
      </c>
      <c r="AH57" s="177">
        <f t="shared" si="48"/>
        <v>21406595.084599249</v>
      </c>
      <c r="AI57" s="177">
        <f t="shared" si="48"/>
        <v>21732039.78818766</v>
      </c>
      <c r="AJ57" s="177">
        <f t="shared" si="48"/>
        <v>22053041.542628471</v>
      </c>
      <c r="AK57" s="177">
        <f t="shared" si="48"/>
        <v>22368684.644566674</v>
      </c>
      <c r="AL57" s="177">
        <f t="shared" si="48"/>
        <v>22674315.330975309</v>
      </c>
      <c r="AM57" s="177">
        <f t="shared" si="48"/>
        <v>22968094.421771239</v>
      </c>
      <c r="AN57" s="177">
        <f t="shared" si="48"/>
        <v>23251708.117054354</v>
      </c>
      <c r="AO57" s="177">
        <f t="shared" si="48"/>
        <v>23527700.797318388</v>
      </c>
      <c r="AP57" s="177">
        <f t="shared" si="48"/>
        <v>23801825.380551219</v>
      </c>
      <c r="AQ57" s="177">
        <f t="shared" si="48"/>
        <v>24071335.378557682</v>
      </c>
      <c r="AR57" s="177">
        <f t="shared" si="48"/>
        <v>24329431.266391341</v>
      </c>
      <c r="AS57" s="177">
        <f t="shared" si="48"/>
        <v>24577055.487810764</v>
      </c>
      <c r="AT57" s="177">
        <f t="shared" si="48"/>
        <v>24815715.455333803</v>
      </c>
      <c r="AU57" s="177">
        <f t="shared" si="48"/>
        <v>25045805.123510826</v>
      </c>
      <c r="AV57" s="177">
        <f t="shared" si="48"/>
        <v>25265960.420824531</v>
      </c>
      <c r="AW57" s="177">
        <f t="shared" si="48"/>
        <v>25475369.185250044</v>
      </c>
      <c r="AX57" s="177">
        <f t="shared" si="48"/>
        <v>25674491.289541878</v>
      </c>
      <c r="AY57" s="177">
        <f t="shared" si="48"/>
        <v>25864276.018026974</v>
      </c>
      <c r="AZ57" s="177">
        <f t="shared" si="48"/>
        <v>26044777.473382331</v>
      </c>
      <c r="BA57" s="177">
        <f t="shared" si="48"/>
        <v>26214694.392945576</v>
      </c>
      <c r="BB57" s="177">
        <f t="shared" si="48"/>
        <v>26373213.370952122</v>
      </c>
      <c r="BC57" s="177">
        <f t="shared" si="48"/>
        <v>26520622.333142802</v>
      </c>
      <c r="BD57" s="177">
        <f t="shared" si="48"/>
        <v>26657727.533778906</v>
      </c>
      <c r="BE57" s="177">
        <f t="shared" si="48"/>
        <v>26784688.171542194</v>
      </c>
      <c r="BF57" s="177">
        <f t="shared" si="48"/>
        <v>26900556.516780358</v>
      </c>
      <c r="BG57" s="177">
        <f t="shared" si="48"/>
        <v>27004723.758909658</v>
      </c>
      <c r="BH57" s="177">
        <f t="shared" si="48"/>
        <v>27097504.875009421</v>
      </c>
      <c r="BI57" s="177">
        <f t="shared" si="48"/>
        <v>27179667.252475288</v>
      </c>
      <c r="BJ57" s="177">
        <f t="shared" si="48"/>
        <v>27218206.081791509</v>
      </c>
      <c r="BK57" s="177">
        <f t="shared" si="48"/>
        <v>27256799.556418557</v>
      </c>
      <c r="BL57" s="177">
        <f t="shared" si="48"/>
        <v>27295447.753839578</v>
      </c>
      <c r="BM57" s="177">
        <f t="shared" si="48"/>
        <v>27334150.751647595</v>
      </c>
      <c r="BN57" s="177">
        <f t="shared" si="48"/>
        <v>27372908.627545647</v>
      </c>
    </row>
    <row r="58" spans="1:69" outlineLevel="1">
      <c r="A58" s="281" t="s">
        <v>536</v>
      </c>
      <c r="D58" s="132" t="str">
        <v>Móvil</v>
      </c>
      <c r="I58" t="s">
        <v>153</v>
      </c>
      <c r="J58" s="53" t="s">
        <v>100</v>
      </c>
      <c r="S58" s="180">
        <v>100000</v>
      </c>
      <c r="T58" s="180">
        <v>177318.24740186622</v>
      </c>
      <c r="U58" s="180">
        <v>499944.00693579426</v>
      </c>
      <c r="V58" s="180">
        <v>815211</v>
      </c>
      <c r="W58" s="180">
        <v>2461131</v>
      </c>
      <c r="X58" s="180">
        <f t="shared" ref="X58:BN58" si="49">X86</f>
        <v>3753053.2971145138</v>
      </c>
      <c r="Y58" s="180">
        <f t="shared" si="49"/>
        <v>5102939.3139937678</v>
      </c>
      <c r="Z58" s="180">
        <f t="shared" si="49"/>
        <v>6308960.7809650404</v>
      </c>
      <c r="AA58" s="180">
        <f t="shared" si="49"/>
        <v>7267210.3246155856</v>
      </c>
      <c r="AB58" s="180">
        <f t="shared" si="49"/>
        <v>7974710.5180576798</v>
      </c>
      <c r="AC58" s="180">
        <f t="shared" si="49"/>
        <v>8478872.695828693</v>
      </c>
      <c r="AD58" s="180">
        <f t="shared" si="49"/>
        <v>8835583.9937883038</v>
      </c>
      <c r="AE58" s="180">
        <f t="shared" si="49"/>
        <v>9091152.199723728</v>
      </c>
      <c r="AF58" s="180">
        <f t="shared" si="49"/>
        <v>9278934.1824119184</v>
      </c>
      <c r="AG58" s="180">
        <f t="shared" si="49"/>
        <v>9421383.229461519</v>
      </c>
      <c r="AH58" s="180">
        <f t="shared" si="49"/>
        <v>9469817.6778845061</v>
      </c>
      <c r="AI58" s="180">
        <f t="shared" si="49"/>
        <v>9516248.9174048677</v>
      </c>
      <c r="AJ58" s="180">
        <f t="shared" si="49"/>
        <v>9560550.5238929354</v>
      </c>
      <c r="AK58" s="180">
        <f t="shared" si="49"/>
        <v>9602636.5999834687</v>
      </c>
      <c r="AL58" s="180">
        <f t="shared" si="49"/>
        <v>9642426.2132435217</v>
      </c>
      <c r="AM58" s="180">
        <f t="shared" si="49"/>
        <v>9679828.0169919226</v>
      </c>
      <c r="AN58" s="180">
        <f t="shared" si="49"/>
        <v>9714746.3858253546</v>
      </c>
      <c r="AO58" s="180">
        <f t="shared" si="49"/>
        <v>9747084.8063038327</v>
      </c>
      <c r="AP58" s="180">
        <f t="shared" si="49"/>
        <v>9776761.457957739</v>
      </c>
      <c r="AQ58" s="180">
        <f t="shared" si="49"/>
        <v>9803740.9000508524</v>
      </c>
      <c r="AR58" s="180">
        <f t="shared" si="49"/>
        <v>9828031.2863744218</v>
      </c>
      <c r="AS58" s="180">
        <f t="shared" si="49"/>
        <v>9849637.3800342269</v>
      </c>
      <c r="AT58" s="180">
        <f t="shared" si="49"/>
        <v>9868527.453901941</v>
      </c>
      <c r="AU58" s="180">
        <f t="shared" si="49"/>
        <v>9884661.9096151125</v>
      </c>
      <c r="AV58" s="180">
        <f t="shared" si="49"/>
        <v>9898058.3868112434</v>
      </c>
      <c r="AW58" s="180">
        <f t="shared" si="49"/>
        <v>9908795.4767356943</v>
      </c>
      <c r="AX58" s="180">
        <f t="shared" si="49"/>
        <v>9916948.1781218369</v>
      </c>
      <c r="AY58" s="180">
        <f t="shared" si="49"/>
        <v>9922547.0878695063</v>
      </c>
      <c r="AZ58" s="180">
        <f t="shared" si="49"/>
        <v>9925598.7855231296</v>
      </c>
      <c r="BA58" s="180">
        <f t="shared" si="49"/>
        <v>9926139.8016821127</v>
      </c>
      <c r="BB58" s="180">
        <f t="shared" si="49"/>
        <v>9924245.7001940757</v>
      </c>
      <c r="BC58" s="180">
        <f t="shared" si="49"/>
        <v>9919990.2688332926</v>
      </c>
      <c r="BD58" s="180">
        <f t="shared" si="49"/>
        <v>9913418.8378352746</v>
      </c>
      <c r="BE58" s="180">
        <f t="shared" si="49"/>
        <v>9904554.6172493696</v>
      </c>
      <c r="BF58" s="180">
        <f t="shared" si="49"/>
        <v>9893425.8627878297</v>
      </c>
      <c r="BG58" s="180">
        <f t="shared" si="49"/>
        <v>9880074.6754619051</v>
      </c>
      <c r="BH58" s="180">
        <f t="shared" si="49"/>
        <v>9864542.470072696</v>
      </c>
      <c r="BI58" s="180">
        <f t="shared" si="49"/>
        <v>9846860.2875383701</v>
      </c>
      <c r="BJ58" s="180">
        <f t="shared" si="49"/>
        <v>9837484.800021952</v>
      </c>
      <c r="BK58" s="180">
        <f t="shared" si="49"/>
        <v>9828118.2391850632</v>
      </c>
      <c r="BL58" s="180">
        <f t="shared" si="49"/>
        <v>9818760.5965283494</v>
      </c>
      <c r="BM58" s="180">
        <f t="shared" si="49"/>
        <v>9809411.8635605481</v>
      </c>
      <c r="BN58" s="180">
        <f t="shared" si="49"/>
        <v>9800072.0317984782</v>
      </c>
    </row>
    <row r="59" spans="1:69" outlineLevel="1">
      <c r="D59" s="132" t="str">
        <v>otras</v>
      </c>
      <c r="I59" t="s">
        <v>153</v>
      </c>
      <c r="J59" s="53" t="s">
        <v>100</v>
      </c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</row>
    <row r="60" spans="1:69" outlineLevel="1">
      <c r="D60" s="132" t="str">
        <v>otras</v>
      </c>
      <c r="I60" t="s">
        <v>153</v>
      </c>
      <c r="J60" s="53" t="s">
        <v>100</v>
      </c>
    </row>
    <row r="61" spans="1:69" outlineLevel="1">
      <c r="D61" s="132" t="str">
        <v>otras</v>
      </c>
      <c r="I61" t="s">
        <v>153</v>
      </c>
      <c r="J61" s="53" t="s">
        <v>100</v>
      </c>
    </row>
    <row r="62" spans="1:69" outlineLevel="1"/>
    <row r="63" spans="1:69" s="79" customFormat="1" outlineLevel="1">
      <c r="A63" s="270"/>
      <c r="C63" s="52" t="s">
        <v>430</v>
      </c>
      <c r="K63" s="10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P63" s="96"/>
      <c r="BQ63" s="96"/>
    </row>
    <row r="64" spans="1:69" s="141" customFormat="1" outlineLevel="1">
      <c r="A64" s="273"/>
      <c r="D64" s="142" t="str">
        <f t="array" ref="D64:D68">Data.technologies</f>
        <v>Fija</v>
      </c>
      <c r="I64" t="s">
        <v>153</v>
      </c>
      <c r="J64" s="143" t="s">
        <v>100</v>
      </c>
      <c r="K64" s="144"/>
      <c r="L64" s="145">
        <f t="shared" ref="L64:AQ64" si="50">L57/L$14</f>
        <v>5.0279331114204311E-3</v>
      </c>
      <c r="M64" s="145">
        <f t="shared" si="50"/>
        <v>4.8767782974259398E-3</v>
      </c>
      <c r="N64" s="145">
        <f t="shared" si="50"/>
        <v>9.9425455339000827E-3</v>
      </c>
      <c r="O64" s="145">
        <f t="shared" si="50"/>
        <v>1.8006760928773586E-2</v>
      </c>
      <c r="P64" s="145">
        <f t="shared" si="50"/>
        <v>4.3515744826736473E-2</v>
      </c>
      <c r="Q64" s="145">
        <f t="shared" si="50"/>
        <v>7.7502865004611218E-2</v>
      </c>
      <c r="R64" s="145">
        <f t="shared" si="50"/>
        <v>0.12075241698333916</v>
      </c>
      <c r="S64" s="145">
        <f t="shared" si="50"/>
        <v>0.17336080545267191</v>
      </c>
      <c r="T64" s="145">
        <f t="shared" si="50"/>
        <v>0.27806572063420476</v>
      </c>
      <c r="U64" s="145">
        <f t="shared" si="50"/>
        <v>0.34872568162809597</v>
      </c>
      <c r="V64" s="145">
        <f t="shared" si="50"/>
        <v>0.40432184654539993</v>
      </c>
      <c r="W64" s="145">
        <f t="shared" si="50"/>
        <v>0.43070710914748866</v>
      </c>
      <c r="X64" s="145">
        <f t="shared" si="50"/>
        <v>0.45888450425683652</v>
      </c>
      <c r="Y64" s="145">
        <f t="shared" si="50"/>
        <v>0.48365881569659525</v>
      </c>
      <c r="Z64" s="145">
        <f t="shared" si="50"/>
        <v>0.50540096675153523</v>
      </c>
      <c r="AA64" s="145">
        <f t="shared" si="50"/>
        <v>0.52447570835045865</v>
      </c>
      <c r="AB64" s="145">
        <f t="shared" si="50"/>
        <v>0.54122284501583251</v>
      </c>
      <c r="AC64" s="145">
        <f t="shared" si="50"/>
        <v>0.5559487313261926</v>
      </c>
      <c r="AD64" s="145">
        <f t="shared" si="50"/>
        <v>0.56892389227539519</v>
      </c>
      <c r="AE64" s="145">
        <f t="shared" si="50"/>
        <v>0.58038405284148098</v>
      </c>
      <c r="AF64" s="145">
        <f t="shared" si="50"/>
        <v>0.59053288390625847</v>
      </c>
      <c r="AG64" s="145">
        <f t="shared" si="50"/>
        <v>0.59954545483897059</v>
      </c>
      <c r="AH64" s="145">
        <f t="shared" si="50"/>
        <v>0.59954545483897059</v>
      </c>
      <c r="AI64" s="145">
        <f t="shared" si="50"/>
        <v>0.59954545483897059</v>
      </c>
      <c r="AJ64" s="145">
        <f t="shared" si="50"/>
        <v>0.59954545483897059</v>
      </c>
      <c r="AK64" s="145">
        <f t="shared" si="50"/>
        <v>0.59954545483897059</v>
      </c>
      <c r="AL64" s="145">
        <f t="shared" si="50"/>
        <v>0.59954545483897059</v>
      </c>
      <c r="AM64" s="145">
        <f t="shared" si="50"/>
        <v>0.59954545483897059</v>
      </c>
      <c r="AN64" s="145">
        <f t="shared" si="50"/>
        <v>0.59954545483897059</v>
      </c>
      <c r="AO64" s="145">
        <f t="shared" si="50"/>
        <v>0.59954545483897059</v>
      </c>
      <c r="AP64" s="145">
        <f t="shared" si="50"/>
        <v>0.59954545483897059</v>
      </c>
      <c r="AQ64" s="145">
        <f t="shared" si="50"/>
        <v>0.59954545483897059</v>
      </c>
      <c r="AR64" s="145">
        <f t="shared" ref="AR64:BN64" si="51">AR57/AR$14</f>
        <v>0.59954545483897059</v>
      </c>
      <c r="AS64" s="145">
        <f t="shared" si="51"/>
        <v>0.59954545483897059</v>
      </c>
      <c r="AT64" s="145">
        <f t="shared" si="51"/>
        <v>0.59954545483897059</v>
      </c>
      <c r="AU64" s="145">
        <f t="shared" si="51"/>
        <v>0.59954545483897059</v>
      </c>
      <c r="AV64" s="145">
        <f t="shared" si="51"/>
        <v>0.59954545483897059</v>
      </c>
      <c r="AW64" s="145">
        <f t="shared" si="51"/>
        <v>0.59954545483897059</v>
      </c>
      <c r="AX64" s="145">
        <f t="shared" si="51"/>
        <v>0.59954545483897059</v>
      </c>
      <c r="AY64" s="145">
        <f t="shared" si="51"/>
        <v>0.59954545483897059</v>
      </c>
      <c r="AZ64" s="145">
        <f t="shared" si="51"/>
        <v>0.59954545483897059</v>
      </c>
      <c r="BA64" s="145">
        <f t="shared" si="51"/>
        <v>0.59954545483897059</v>
      </c>
      <c r="BB64" s="145">
        <f t="shared" si="51"/>
        <v>0.59954545483897059</v>
      </c>
      <c r="BC64" s="145">
        <f t="shared" si="51"/>
        <v>0.59954545483897059</v>
      </c>
      <c r="BD64" s="145">
        <f t="shared" si="51"/>
        <v>0.59954545483897059</v>
      </c>
      <c r="BE64" s="145">
        <f t="shared" si="51"/>
        <v>0.59954545483897059</v>
      </c>
      <c r="BF64" s="145">
        <f t="shared" si="51"/>
        <v>0.59954545483897059</v>
      </c>
      <c r="BG64" s="145">
        <f t="shared" si="51"/>
        <v>0.59954545483897059</v>
      </c>
      <c r="BH64" s="145">
        <f t="shared" si="51"/>
        <v>0.59954545483897059</v>
      </c>
      <c r="BI64" s="145">
        <f t="shared" si="51"/>
        <v>0.59954545483897059</v>
      </c>
      <c r="BJ64" s="145">
        <f t="shared" si="51"/>
        <v>0.59954545483897059</v>
      </c>
      <c r="BK64" s="145">
        <f t="shared" si="51"/>
        <v>0.59954545483897059</v>
      </c>
      <c r="BL64" s="145">
        <f t="shared" si="51"/>
        <v>0.59954545483897059</v>
      </c>
      <c r="BM64" s="145">
        <f t="shared" si="51"/>
        <v>0.59954545483897059</v>
      </c>
      <c r="BN64" s="145">
        <f t="shared" si="51"/>
        <v>0.59954545483897059</v>
      </c>
    </row>
    <row r="65" spans="3:69" outlineLevel="1">
      <c r="D65" s="146" t="str">
        <v>Móvil</v>
      </c>
      <c r="I65" t="s">
        <v>153</v>
      </c>
      <c r="J65" s="147" t="s">
        <v>100</v>
      </c>
      <c r="K65" s="144"/>
      <c r="L65" s="145">
        <f t="shared" ref="L65:AQ65" si="52">L58/L$9</f>
        <v>0</v>
      </c>
      <c r="M65" s="145">
        <f t="shared" si="52"/>
        <v>0</v>
      </c>
      <c r="N65" s="145">
        <f t="shared" si="52"/>
        <v>0</v>
      </c>
      <c r="O65" s="145">
        <f t="shared" si="52"/>
        <v>0</v>
      </c>
      <c r="P65" s="145">
        <f t="shared" si="52"/>
        <v>0</v>
      </c>
      <c r="Q65" s="145">
        <f t="shared" si="52"/>
        <v>0</v>
      </c>
      <c r="R65" s="145">
        <f t="shared" si="52"/>
        <v>0</v>
      </c>
      <c r="S65" s="145">
        <f t="shared" si="52"/>
        <v>9.3551803487925572E-4</v>
      </c>
      <c r="T65" s="145">
        <f t="shared" si="52"/>
        <v>1.6311534118430067E-3</v>
      </c>
      <c r="U65" s="145">
        <f t="shared" si="52"/>
        <v>4.5234833164099399E-3</v>
      </c>
      <c r="V65" s="145">
        <f t="shared" si="52"/>
        <v>7.2568641914173993E-3</v>
      </c>
      <c r="W65" s="145">
        <f t="shared" si="52"/>
        <v>2.1746035357711711E-2</v>
      </c>
      <c r="X65" s="145">
        <f t="shared" si="52"/>
        <v>3.29232234233275E-2</v>
      </c>
      <c r="Y65" s="145">
        <f t="shared" si="52"/>
        <v>4.4454076762984664E-2</v>
      </c>
      <c r="Z65" s="145">
        <f t="shared" si="52"/>
        <v>5.4590658958546583E-2</v>
      </c>
      <c r="AA65" s="145">
        <f t="shared" si="52"/>
        <v>6.2472083311958103E-2</v>
      </c>
      <c r="AB65" s="145">
        <f t="shared" si="52"/>
        <v>6.8119924115495833E-2</v>
      </c>
      <c r="AC65" s="145">
        <f t="shared" si="52"/>
        <v>7.1981829845094561E-2</v>
      </c>
      <c r="AD65" s="145">
        <f t="shared" si="52"/>
        <v>7.4564715513319849E-2</v>
      </c>
      <c r="AE65" s="145">
        <f t="shared" si="52"/>
        <v>7.6281292480975746E-2</v>
      </c>
      <c r="AF65" s="145">
        <f t="shared" si="52"/>
        <v>7.7425635890845043E-2</v>
      </c>
      <c r="AG65" s="145">
        <f t="shared" si="52"/>
        <v>7.8194875083292509E-2</v>
      </c>
      <c r="AH65" s="145">
        <f t="shared" si="52"/>
        <v>7.8194875083292495E-2</v>
      </c>
      <c r="AI65" s="145">
        <f t="shared" si="52"/>
        <v>7.8194875083292509E-2</v>
      </c>
      <c r="AJ65" s="145">
        <f t="shared" si="52"/>
        <v>7.8194875083292509E-2</v>
      </c>
      <c r="AK65" s="145">
        <f t="shared" si="52"/>
        <v>7.8194875083292509E-2</v>
      </c>
      <c r="AL65" s="145">
        <f t="shared" si="52"/>
        <v>7.8194875083292509E-2</v>
      </c>
      <c r="AM65" s="145">
        <f t="shared" si="52"/>
        <v>7.8194875083292509E-2</v>
      </c>
      <c r="AN65" s="145">
        <f t="shared" si="52"/>
        <v>7.8194875083292509E-2</v>
      </c>
      <c r="AO65" s="145">
        <f t="shared" si="52"/>
        <v>7.8194875083292509E-2</v>
      </c>
      <c r="AP65" s="145">
        <f t="shared" si="52"/>
        <v>7.8194875083292509E-2</v>
      </c>
      <c r="AQ65" s="145">
        <f t="shared" si="52"/>
        <v>7.8194875083292509E-2</v>
      </c>
      <c r="AR65" s="145">
        <f t="shared" ref="AR65:BN65" si="53">AR58/AR$9</f>
        <v>7.8194875083292509E-2</v>
      </c>
      <c r="AS65" s="145">
        <f t="shared" si="53"/>
        <v>7.8194875083292509E-2</v>
      </c>
      <c r="AT65" s="145">
        <f t="shared" si="53"/>
        <v>7.8194875083292509E-2</v>
      </c>
      <c r="AU65" s="145">
        <f t="shared" si="53"/>
        <v>7.8194875083292509E-2</v>
      </c>
      <c r="AV65" s="145">
        <f t="shared" si="53"/>
        <v>7.8194875083292509E-2</v>
      </c>
      <c r="AW65" s="145">
        <f t="shared" si="53"/>
        <v>7.8194875083292509E-2</v>
      </c>
      <c r="AX65" s="145">
        <f t="shared" si="53"/>
        <v>7.8194875083292509E-2</v>
      </c>
      <c r="AY65" s="145">
        <f t="shared" si="53"/>
        <v>7.8194875083292509E-2</v>
      </c>
      <c r="AZ65" s="145">
        <f t="shared" si="53"/>
        <v>7.8194875083292509E-2</v>
      </c>
      <c r="BA65" s="145">
        <f t="shared" si="53"/>
        <v>7.8194875083292509E-2</v>
      </c>
      <c r="BB65" s="145">
        <f t="shared" si="53"/>
        <v>7.8194875083292509E-2</v>
      </c>
      <c r="BC65" s="145">
        <f t="shared" si="53"/>
        <v>7.8194875083292509E-2</v>
      </c>
      <c r="BD65" s="145">
        <f t="shared" si="53"/>
        <v>7.8194875083292509E-2</v>
      </c>
      <c r="BE65" s="145">
        <f t="shared" si="53"/>
        <v>7.8194875083292509E-2</v>
      </c>
      <c r="BF65" s="145">
        <f t="shared" si="53"/>
        <v>7.8194875083292509E-2</v>
      </c>
      <c r="BG65" s="145">
        <f t="shared" si="53"/>
        <v>7.8194875083292509E-2</v>
      </c>
      <c r="BH65" s="145">
        <f t="shared" si="53"/>
        <v>7.8194875083292509E-2</v>
      </c>
      <c r="BI65" s="145">
        <f t="shared" si="53"/>
        <v>7.8194875083292509E-2</v>
      </c>
      <c r="BJ65" s="145">
        <f t="shared" si="53"/>
        <v>7.8194875083292509E-2</v>
      </c>
      <c r="BK65" s="145">
        <f t="shared" si="53"/>
        <v>7.8194875083292509E-2</v>
      </c>
      <c r="BL65" s="145">
        <f t="shared" si="53"/>
        <v>7.8194875083292509E-2</v>
      </c>
      <c r="BM65" s="145">
        <f t="shared" si="53"/>
        <v>7.8194875083292509E-2</v>
      </c>
      <c r="BN65" s="145">
        <f t="shared" si="53"/>
        <v>7.8194875083292509E-2</v>
      </c>
      <c r="BP65" s="148"/>
      <c r="BQ65" s="148"/>
    </row>
    <row r="66" spans="3:69" outlineLevel="1">
      <c r="D66" s="132" t="str">
        <v>otras</v>
      </c>
      <c r="I66" t="s">
        <v>153</v>
      </c>
      <c r="J66" s="53" t="s">
        <v>100</v>
      </c>
    </row>
    <row r="67" spans="3:69" outlineLevel="1">
      <c r="D67" s="132" t="str">
        <v>otras</v>
      </c>
      <c r="I67" t="s">
        <v>153</v>
      </c>
      <c r="J67" s="53" t="s">
        <v>100</v>
      </c>
    </row>
    <row r="68" spans="3:69" outlineLevel="1">
      <c r="D68" s="132" t="str">
        <v>otras</v>
      </c>
      <c r="I68" t="s">
        <v>153</v>
      </c>
      <c r="J68" s="53" t="s">
        <v>100</v>
      </c>
    </row>
    <row r="69" spans="3:69" outlineLevel="1">
      <c r="K69"/>
      <c r="BP69"/>
      <c r="BQ69"/>
    </row>
    <row r="70" spans="3:69" outlineLevel="1">
      <c r="C70" s="16" t="s">
        <v>488</v>
      </c>
    </row>
    <row r="71" spans="3:69" outlineLevel="1">
      <c r="D71" s="53" t="s">
        <v>189</v>
      </c>
      <c r="G71" s="53"/>
      <c r="H71" s="226" t="s">
        <v>145</v>
      </c>
      <c r="I71" t="s">
        <v>153</v>
      </c>
      <c r="J71" s="53" t="s">
        <v>101</v>
      </c>
      <c r="L71" s="130">
        <f t="shared" ref="L71:M71" si="54">L72/L$14</f>
        <v>5.0279331114204311E-3</v>
      </c>
      <c r="M71" s="130">
        <f t="shared" si="54"/>
        <v>4.8767782974259398E-3</v>
      </c>
      <c r="N71" s="130">
        <f>N72/N$14</f>
        <v>9.9425455339000827E-3</v>
      </c>
      <c r="O71" s="130">
        <f>O72/O$14</f>
        <v>1.8006760928773586E-2</v>
      </c>
      <c r="P71" s="130">
        <f t="shared" ref="P71:W71" si="55">P72/P$14</f>
        <v>4.3515744826736473E-2</v>
      </c>
      <c r="Q71" s="130">
        <f t="shared" si="55"/>
        <v>7.7502865004611218E-2</v>
      </c>
      <c r="R71" s="130">
        <f t="shared" si="55"/>
        <v>0.12075241698333916</v>
      </c>
      <c r="S71" s="130">
        <f t="shared" si="55"/>
        <v>0.17336080545267191</v>
      </c>
      <c r="T71" s="130">
        <f t="shared" si="55"/>
        <v>0.27806572063420476</v>
      </c>
      <c r="U71" s="130">
        <f t="shared" si="55"/>
        <v>0.34872568162809597</v>
      </c>
      <c r="V71" s="130">
        <f t="shared" si="55"/>
        <v>0.40432184654539993</v>
      </c>
      <c r="W71" s="130">
        <f t="shared" si="55"/>
        <v>0.43070710914748866</v>
      </c>
      <c r="X71" s="178">
        <f t="shared" ref="X71:AG71" si="56">X73</f>
        <v>0.45888450425683647</v>
      </c>
      <c r="Y71" s="178">
        <f t="shared" si="56"/>
        <v>0.48365881569659525</v>
      </c>
      <c r="Z71" s="178">
        <f t="shared" si="56"/>
        <v>0.50540096675153523</v>
      </c>
      <c r="AA71" s="178">
        <f t="shared" si="56"/>
        <v>0.52447570835045865</v>
      </c>
      <c r="AB71" s="178">
        <f t="shared" si="56"/>
        <v>0.54122284501583251</v>
      </c>
      <c r="AC71" s="178">
        <f t="shared" si="56"/>
        <v>0.5559487313261926</v>
      </c>
      <c r="AD71" s="178">
        <f t="shared" si="56"/>
        <v>0.56892389227539519</v>
      </c>
      <c r="AE71" s="178">
        <f t="shared" si="56"/>
        <v>0.58038405284148098</v>
      </c>
      <c r="AF71" s="178">
        <f t="shared" si="56"/>
        <v>0.59053288390625847</v>
      </c>
      <c r="AG71" s="178">
        <f t="shared" si="56"/>
        <v>0.59954545483897059</v>
      </c>
      <c r="AH71" s="179">
        <f>AG71</f>
        <v>0.59954545483897059</v>
      </c>
      <c r="AI71" s="179">
        <f t="shared" ref="AI71:BN71" si="57">AH71</f>
        <v>0.59954545483897059</v>
      </c>
      <c r="AJ71" s="179">
        <f t="shared" si="57"/>
        <v>0.59954545483897059</v>
      </c>
      <c r="AK71" s="179">
        <f t="shared" si="57"/>
        <v>0.59954545483897059</v>
      </c>
      <c r="AL71" s="179">
        <f t="shared" si="57"/>
        <v>0.59954545483897059</v>
      </c>
      <c r="AM71" s="179">
        <f t="shared" si="57"/>
        <v>0.59954545483897059</v>
      </c>
      <c r="AN71" s="179">
        <f t="shared" si="57"/>
        <v>0.59954545483897059</v>
      </c>
      <c r="AO71" s="179">
        <f t="shared" si="57"/>
        <v>0.59954545483897059</v>
      </c>
      <c r="AP71" s="179">
        <f t="shared" si="57"/>
        <v>0.59954545483897059</v>
      </c>
      <c r="AQ71" s="179">
        <f t="shared" si="57"/>
        <v>0.59954545483897059</v>
      </c>
      <c r="AR71" s="179">
        <f t="shared" si="57"/>
        <v>0.59954545483897059</v>
      </c>
      <c r="AS71" s="179">
        <f t="shared" si="57"/>
        <v>0.59954545483897059</v>
      </c>
      <c r="AT71" s="179">
        <f t="shared" si="57"/>
        <v>0.59954545483897059</v>
      </c>
      <c r="AU71" s="179">
        <f t="shared" si="57"/>
        <v>0.59954545483897059</v>
      </c>
      <c r="AV71" s="179">
        <f t="shared" si="57"/>
        <v>0.59954545483897059</v>
      </c>
      <c r="AW71" s="179">
        <f t="shared" si="57"/>
        <v>0.59954545483897059</v>
      </c>
      <c r="AX71" s="179">
        <f t="shared" si="57"/>
        <v>0.59954545483897059</v>
      </c>
      <c r="AY71" s="179">
        <f t="shared" si="57"/>
        <v>0.59954545483897059</v>
      </c>
      <c r="AZ71" s="179">
        <f t="shared" si="57"/>
        <v>0.59954545483897059</v>
      </c>
      <c r="BA71" s="179">
        <f t="shared" si="57"/>
        <v>0.59954545483897059</v>
      </c>
      <c r="BB71" s="179">
        <f t="shared" si="57"/>
        <v>0.59954545483897059</v>
      </c>
      <c r="BC71" s="179">
        <f t="shared" si="57"/>
        <v>0.59954545483897059</v>
      </c>
      <c r="BD71" s="179">
        <f t="shared" si="57"/>
        <v>0.59954545483897059</v>
      </c>
      <c r="BE71" s="179">
        <f t="shared" si="57"/>
        <v>0.59954545483897059</v>
      </c>
      <c r="BF71" s="179">
        <f t="shared" si="57"/>
        <v>0.59954545483897059</v>
      </c>
      <c r="BG71" s="179">
        <f t="shared" si="57"/>
        <v>0.59954545483897059</v>
      </c>
      <c r="BH71" s="179">
        <f t="shared" si="57"/>
        <v>0.59954545483897059</v>
      </c>
      <c r="BI71" s="179">
        <f t="shared" si="57"/>
        <v>0.59954545483897059</v>
      </c>
      <c r="BJ71" s="179">
        <f t="shared" si="57"/>
        <v>0.59954545483897059</v>
      </c>
      <c r="BK71" s="179">
        <f t="shared" si="57"/>
        <v>0.59954545483897059</v>
      </c>
      <c r="BL71" s="179">
        <f t="shared" si="57"/>
        <v>0.59954545483897059</v>
      </c>
      <c r="BM71" s="179">
        <f t="shared" si="57"/>
        <v>0.59954545483897059</v>
      </c>
      <c r="BN71" s="179">
        <f t="shared" si="57"/>
        <v>0.59954545483897059</v>
      </c>
    </row>
    <row r="72" spans="3:69" outlineLevel="1">
      <c r="D72" s="53" t="s">
        <v>190</v>
      </c>
      <c r="I72" t="s">
        <v>153</v>
      </c>
      <c r="J72" s="53" t="s">
        <v>100</v>
      </c>
      <c r="L72" s="177">
        <f t="shared" ref="L72:V72" si="58">L57</f>
        <v>111963</v>
      </c>
      <c r="M72" s="177">
        <f t="shared" si="58"/>
        <v>111070</v>
      </c>
      <c r="N72" s="177">
        <f t="shared" si="58"/>
        <v>231486</v>
      </c>
      <c r="O72" s="177">
        <f t="shared" si="58"/>
        <v>428371</v>
      </c>
      <c r="P72" s="177">
        <f t="shared" si="58"/>
        <v>1057282</v>
      </c>
      <c r="Q72" s="177">
        <f t="shared" si="58"/>
        <v>1922352</v>
      </c>
      <c r="R72" s="177">
        <f t="shared" si="58"/>
        <v>3087144</v>
      </c>
      <c r="S72" s="177">
        <f t="shared" si="58"/>
        <v>4564273</v>
      </c>
      <c r="T72" s="177">
        <f t="shared" si="58"/>
        <v>7532924</v>
      </c>
      <c r="U72" s="177">
        <f t="shared" si="58"/>
        <v>9712958</v>
      </c>
      <c r="V72" s="177">
        <f t="shared" si="58"/>
        <v>11569666</v>
      </c>
      <c r="W72" s="177">
        <f t="shared" ref="W72" si="59">W57</f>
        <v>12586470</v>
      </c>
      <c r="X72" s="50">
        <f t="shared" ref="X72:BN72" si="60">X14*X71</f>
        <v>13688427.85096593</v>
      </c>
      <c r="Y72" s="50">
        <f t="shared" si="60"/>
        <v>14719995.863635082</v>
      </c>
      <c r="Z72" s="50">
        <f t="shared" si="60"/>
        <v>15686214.347387701</v>
      </c>
      <c r="AA72" s="50">
        <f t="shared" si="60"/>
        <v>16593013.734827187</v>
      </c>
      <c r="AB72" s="50">
        <f t="shared" si="60"/>
        <v>17445903.868439522</v>
      </c>
      <c r="AC72" s="50">
        <f t="shared" si="60"/>
        <v>18249822.321285266</v>
      </c>
      <c r="AD72" s="50">
        <f t="shared" si="60"/>
        <v>19010235.242718276</v>
      </c>
      <c r="AE72" s="50">
        <f t="shared" si="60"/>
        <v>19733023.173170123</v>
      </c>
      <c r="AF72" s="50">
        <f t="shared" si="60"/>
        <v>20421078.433236111</v>
      </c>
      <c r="AG72" s="50">
        <f t="shared" si="60"/>
        <v>21074030.282156412</v>
      </c>
      <c r="AH72" s="50">
        <f t="shared" si="60"/>
        <v>21406595.084599249</v>
      </c>
      <c r="AI72" s="50">
        <f t="shared" si="60"/>
        <v>21732039.78818766</v>
      </c>
      <c r="AJ72" s="50">
        <f t="shared" si="60"/>
        <v>22053041.542628471</v>
      </c>
      <c r="AK72" s="50">
        <f t="shared" si="60"/>
        <v>22368684.644566674</v>
      </c>
      <c r="AL72" s="50">
        <f t="shared" si="60"/>
        <v>22674315.330975309</v>
      </c>
      <c r="AM72" s="50">
        <f t="shared" si="60"/>
        <v>22968094.421771239</v>
      </c>
      <c r="AN72" s="50">
        <f t="shared" si="60"/>
        <v>23251708.117054354</v>
      </c>
      <c r="AO72" s="50">
        <f t="shared" si="60"/>
        <v>23527700.797318388</v>
      </c>
      <c r="AP72" s="50">
        <f t="shared" si="60"/>
        <v>23801825.380551219</v>
      </c>
      <c r="AQ72" s="50">
        <f t="shared" si="60"/>
        <v>24071335.378557682</v>
      </c>
      <c r="AR72" s="50">
        <f t="shared" si="60"/>
        <v>24329431.266391341</v>
      </c>
      <c r="AS72" s="50">
        <f t="shared" si="60"/>
        <v>24577055.487810764</v>
      </c>
      <c r="AT72" s="50">
        <f t="shared" si="60"/>
        <v>24815715.455333803</v>
      </c>
      <c r="AU72" s="50">
        <f t="shared" si="60"/>
        <v>25045805.123510826</v>
      </c>
      <c r="AV72" s="50">
        <f t="shared" si="60"/>
        <v>25265960.420824531</v>
      </c>
      <c r="AW72" s="50">
        <f t="shared" si="60"/>
        <v>25475369.185250044</v>
      </c>
      <c r="AX72" s="50">
        <f t="shared" si="60"/>
        <v>25674491.289541878</v>
      </c>
      <c r="AY72" s="50">
        <f t="shared" si="60"/>
        <v>25864276.018026974</v>
      </c>
      <c r="AZ72" s="50">
        <f t="shared" si="60"/>
        <v>26044777.473382331</v>
      </c>
      <c r="BA72" s="50">
        <f t="shared" si="60"/>
        <v>26214694.392945576</v>
      </c>
      <c r="BB72" s="50">
        <f t="shared" si="60"/>
        <v>26373213.370952122</v>
      </c>
      <c r="BC72" s="50">
        <f t="shared" si="60"/>
        <v>26520622.333142802</v>
      </c>
      <c r="BD72" s="50">
        <f t="shared" si="60"/>
        <v>26657727.533778906</v>
      </c>
      <c r="BE72" s="50">
        <f t="shared" si="60"/>
        <v>26784688.171542194</v>
      </c>
      <c r="BF72" s="50">
        <f t="shared" si="60"/>
        <v>26900556.516780358</v>
      </c>
      <c r="BG72" s="50">
        <f t="shared" si="60"/>
        <v>27004723.758909658</v>
      </c>
      <c r="BH72" s="50">
        <f t="shared" si="60"/>
        <v>27097504.875009421</v>
      </c>
      <c r="BI72" s="50">
        <f t="shared" si="60"/>
        <v>27179667.252475288</v>
      </c>
      <c r="BJ72" s="50">
        <f t="shared" si="60"/>
        <v>27218206.081791509</v>
      </c>
      <c r="BK72" s="50">
        <f t="shared" si="60"/>
        <v>27256799.556418557</v>
      </c>
      <c r="BL72" s="50">
        <f t="shared" si="60"/>
        <v>27295447.753839578</v>
      </c>
      <c r="BM72" s="50">
        <f t="shared" si="60"/>
        <v>27334150.751647595</v>
      </c>
      <c r="BN72" s="50">
        <f t="shared" si="60"/>
        <v>27372908.627545647</v>
      </c>
    </row>
    <row r="73" spans="3:69" outlineLevel="1">
      <c r="D73" t="s">
        <v>21</v>
      </c>
      <c r="I73" t="s">
        <v>153</v>
      </c>
      <c r="J73" s="147" t="s">
        <v>101</v>
      </c>
      <c r="K73" s="144"/>
      <c r="L73" s="145">
        <f t="shared" ref="L73:AQ73" si="61">Saturation.Broadband.Fixed/(1+EXP(-A.Broadband.Fixed-B.Broadband.Fixed*LN(L$3-Base.Broadband.Fixed)))</f>
        <v>5.0279331114204328E-3</v>
      </c>
      <c r="M73" s="145">
        <f t="shared" si="61"/>
        <v>2.2109217526187427E-2</v>
      </c>
      <c r="N73" s="145">
        <f t="shared" si="61"/>
        <v>5.1070669610352587E-2</v>
      </c>
      <c r="O73" s="145">
        <f t="shared" si="61"/>
        <v>8.9728108525642072E-2</v>
      </c>
      <c r="P73" s="145">
        <f t="shared" si="61"/>
        <v>0.13491422896116659</v>
      </c>
      <c r="Q73" s="145">
        <f t="shared" si="61"/>
        <v>0.18331297500226201</v>
      </c>
      <c r="R73" s="145">
        <f t="shared" si="61"/>
        <v>0.23205938790015945</v>
      </c>
      <c r="S73" s="145">
        <f t="shared" si="61"/>
        <v>0.27902880053866441</v>
      </c>
      <c r="T73" s="145">
        <f t="shared" si="61"/>
        <v>0.32286581111674933</v>
      </c>
      <c r="U73" s="145">
        <f t="shared" si="61"/>
        <v>0.36286244336685147</v>
      </c>
      <c r="V73" s="145">
        <f t="shared" si="61"/>
        <v>0.39878452684872961</v>
      </c>
      <c r="W73" s="145">
        <f t="shared" si="61"/>
        <v>0.43070710914748866</v>
      </c>
      <c r="X73" s="145">
        <f t="shared" si="61"/>
        <v>0.45888450425683647</v>
      </c>
      <c r="Y73" s="145">
        <f t="shared" si="61"/>
        <v>0.48365881569659525</v>
      </c>
      <c r="Z73" s="145">
        <f t="shared" si="61"/>
        <v>0.50540096675153523</v>
      </c>
      <c r="AA73" s="145">
        <f t="shared" si="61"/>
        <v>0.52447570835045865</v>
      </c>
      <c r="AB73" s="145">
        <f t="shared" si="61"/>
        <v>0.54122284501583251</v>
      </c>
      <c r="AC73" s="145">
        <f t="shared" si="61"/>
        <v>0.5559487313261926</v>
      </c>
      <c r="AD73" s="145">
        <f t="shared" si="61"/>
        <v>0.56892389227539519</v>
      </c>
      <c r="AE73" s="145">
        <f t="shared" si="61"/>
        <v>0.58038405284148098</v>
      </c>
      <c r="AF73" s="145">
        <f t="shared" si="61"/>
        <v>0.59053288390625847</v>
      </c>
      <c r="AG73" s="145">
        <f t="shared" si="61"/>
        <v>0.59954545483897059</v>
      </c>
      <c r="AH73" s="145">
        <f t="shared" si="61"/>
        <v>0.60757181962465034</v>
      </c>
      <c r="AI73" s="145">
        <f t="shared" si="61"/>
        <v>0.61474043256080935</v>
      </c>
      <c r="AJ73" s="145">
        <f t="shared" si="61"/>
        <v>0.62116125003164879</v>
      </c>
      <c r="AK73" s="145">
        <f t="shared" si="61"/>
        <v>0.62692846709455452</v>
      </c>
      <c r="AL73" s="145">
        <f t="shared" si="61"/>
        <v>0.63212288808444073</v>
      </c>
      <c r="AM73" s="145">
        <f t="shared" si="61"/>
        <v>0.63681395600819457</v>
      </c>
      <c r="AN73" s="145">
        <f t="shared" si="61"/>
        <v>0.64106147662689739</v>
      </c>
      <c r="AO73" s="145">
        <f t="shared" si="61"/>
        <v>0.64491707617618976</v>
      </c>
      <c r="AP73" s="145">
        <f t="shared" si="61"/>
        <v>0.64842543045710732</v>
      </c>
      <c r="AQ73" s="145">
        <f t="shared" si="61"/>
        <v>0.65162529976172501</v>
      </c>
      <c r="AR73" s="145">
        <f t="shared" ref="AR73:BN73" si="62">Saturation.Broadband.Fixed/(1+EXP(-A.Broadband.Fixed-B.Broadband.Fixed*LN(AR$3-Base.Broadband.Fixed)))</f>
        <v>0.65455040004105747</v>
      </c>
      <c r="AS73" s="145">
        <f t="shared" si="62"/>
        <v>0.65723013656404761</v>
      </c>
      <c r="AT73" s="145">
        <f t="shared" si="62"/>
        <v>0.659690222406078</v>
      </c>
      <c r="AU73" s="145">
        <f t="shared" si="62"/>
        <v>0.66195320059928342</v>
      </c>
      <c r="AV73" s="145">
        <f t="shared" si="62"/>
        <v>0.66403888572309999</v>
      </c>
      <c r="AW73" s="145">
        <f t="shared" si="62"/>
        <v>0.66596473810281731</v>
      </c>
      <c r="AX73" s="145">
        <f t="shared" si="62"/>
        <v>0.66774618157953547</v>
      </c>
      <c r="AY73" s="145">
        <f t="shared" si="62"/>
        <v>0.66939687396898462</v>
      </c>
      <c r="AZ73" s="145">
        <f t="shared" si="62"/>
        <v>0.67092893778931073</v>
      </c>
      <c r="BA73" s="145">
        <f t="shared" si="62"/>
        <v>0.67235315756207048</v>
      </c>
      <c r="BB73" s="145">
        <f t="shared" si="62"/>
        <v>0.67367914893404091</v>
      </c>
      <c r="BC73" s="145">
        <f t="shared" si="62"/>
        <v>0.6749155039932736</v>
      </c>
      <c r="BD73" s="145">
        <f t="shared" si="62"/>
        <v>0.67606991642977687</v>
      </c>
      <c r="BE73" s="145">
        <f t="shared" si="62"/>
        <v>0.67714928959295395</v>
      </c>
      <c r="BF73" s="145">
        <f t="shared" si="62"/>
        <v>0.67815983000253044</v>
      </c>
      <c r="BG73" s="145">
        <f t="shared" si="62"/>
        <v>0.67910712845899934</v>
      </c>
      <c r="BH73" s="145">
        <f t="shared" si="62"/>
        <v>0.67999623055864844</v>
      </c>
      <c r="BI73" s="145">
        <f t="shared" si="62"/>
        <v>0.6808316981346948</v>
      </c>
      <c r="BJ73" s="145">
        <f t="shared" si="62"/>
        <v>0.68161766290985903</v>
      </c>
      <c r="BK73" s="145">
        <f t="shared" si="62"/>
        <v>0.68235787344857046</v>
      </c>
      <c r="BL73" s="145">
        <f t="shared" si="62"/>
        <v>0.68305573633213723</v>
      </c>
      <c r="BM73" s="145">
        <f t="shared" si="62"/>
        <v>0.68371435234206246</v>
      </c>
      <c r="BN73" s="145">
        <f t="shared" si="62"/>
        <v>0.68433654832067203</v>
      </c>
      <c r="BP73" s="148"/>
      <c r="BQ73" s="148"/>
    </row>
    <row r="74" spans="3:69" outlineLevel="1"/>
    <row r="75" spans="3:69" outlineLevel="1">
      <c r="D75" s="53" t="s">
        <v>102</v>
      </c>
      <c r="F75" s="150">
        <f>70%*(1+INDEX(scenario.bb.penetration, MATCH(scenario.bb.penetration.selected, scenarios,0)))</f>
        <v>0.7</v>
      </c>
      <c r="G75" s="19" t="s">
        <v>490</v>
      </c>
      <c r="H75" s="60" t="s">
        <v>191</v>
      </c>
    </row>
    <row r="76" spans="3:69" outlineLevel="1">
      <c r="D76" t="s">
        <v>103</v>
      </c>
      <c r="F76" s="134">
        <v>1999</v>
      </c>
      <c r="G76" s="19" t="s">
        <v>491</v>
      </c>
    </row>
    <row r="77" spans="3:69" outlineLevel="1">
      <c r="D77" t="s">
        <v>104</v>
      </c>
      <c r="F77" s="46">
        <v>2000</v>
      </c>
      <c r="G77" s="19" t="s">
        <v>492</v>
      </c>
    </row>
    <row r="78" spans="3:69" outlineLevel="1">
      <c r="D78" t="s">
        <v>105</v>
      </c>
      <c r="F78" s="55">
        <f>INDEX($L$71:$BM$71,MATCH(TimeA.Broadband.Fixed,L$3:BM$3,0))</f>
        <v>5.0279331114204311E-3</v>
      </c>
      <c r="G78" s="19" t="s">
        <v>493</v>
      </c>
    </row>
    <row r="79" spans="3:69" outlineLevel="1">
      <c r="D79" t="s">
        <v>106</v>
      </c>
      <c r="F79" s="46">
        <v>2011</v>
      </c>
      <c r="G79" s="19" t="s">
        <v>494</v>
      </c>
    </row>
    <row r="80" spans="3:69" outlineLevel="1">
      <c r="D80" t="s">
        <v>107</v>
      </c>
      <c r="F80" s="55">
        <f>INDEX($L$71:$BM$71,MATCH(TimeB.Broadband.Fixed,L$3:BM$3,0))</f>
        <v>0.43070710914748866</v>
      </c>
      <c r="G80" s="19" t="s">
        <v>495</v>
      </c>
    </row>
    <row r="81" spans="3:69" outlineLevel="1">
      <c r="D81" t="s">
        <v>108</v>
      </c>
      <c r="F81" s="61">
        <f>-B.Broadband.Fixed*LN(TimeB.Broadband.Fixed-Base.Broadband.Fixed)-LN(Saturation.Broadband.Fixed/NumberB.Broadband.Fixed-1)</f>
        <v>-4.9288626658082482</v>
      </c>
      <c r="G81" s="19" t="s">
        <v>496</v>
      </c>
    </row>
    <row r="82" spans="3:69" outlineLevel="1">
      <c r="D82" t="s">
        <v>109</v>
      </c>
      <c r="F82" s="61">
        <f>(LN(Saturation.Broadband.Fixed/NumberA.Broadband.Fixed-1)-LN(Saturation.Broadband.Fixed/NumberB.Broadband.Fixed-1))/(LN(TimeB.Broadband.Fixed-Base.Broadband.Fixed)-LN(TimeA.Broadband.Fixed-Base.Broadband.Fixed))</f>
        <v>2.1725127434349112</v>
      </c>
      <c r="G82" s="19" t="s">
        <v>497</v>
      </c>
    </row>
    <row r="83" spans="3:69" outlineLevel="1">
      <c r="K83"/>
      <c r="BP83"/>
      <c r="BQ83"/>
    </row>
    <row r="84" spans="3:69" outlineLevel="1">
      <c r="C84" s="16" t="s">
        <v>489</v>
      </c>
    </row>
    <row r="85" spans="3:69" outlineLevel="1">
      <c r="D85" s="53" t="s">
        <v>189</v>
      </c>
      <c r="G85" s="53"/>
      <c r="H85" s="226" t="s">
        <v>143</v>
      </c>
      <c r="I85" t="s">
        <v>153</v>
      </c>
      <c r="J85" s="53" t="s">
        <v>101</v>
      </c>
      <c r="L85" s="130">
        <f>L86/L$9</f>
        <v>1.0258155510601127E-10</v>
      </c>
      <c r="M85" s="130">
        <f t="shared" ref="M85:W85" si="63">M86/M$9</f>
        <v>0</v>
      </c>
      <c r="N85" s="130">
        <f t="shared" si="63"/>
        <v>0</v>
      </c>
      <c r="O85" s="130">
        <f t="shared" si="63"/>
        <v>0</v>
      </c>
      <c r="P85" s="130">
        <f t="shared" si="63"/>
        <v>0</v>
      </c>
      <c r="Q85" s="130">
        <f t="shared" si="63"/>
        <v>0</v>
      </c>
      <c r="R85" s="130">
        <f t="shared" si="63"/>
        <v>0</v>
      </c>
      <c r="S85" s="130">
        <f t="shared" si="63"/>
        <v>9.3551803487925572E-4</v>
      </c>
      <c r="T85" s="130">
        <f t="shared" si="63"/>
        <v>1.6311534118430067E-3</v>
      </c>
      <c r="U85" s="130">
        <f t="shared" si="63"/>
        <v>4.5234833164099399E-3</v>
      </c>
      <c r="V85" s="130">
        <f t="shared" si="63"/>
        <v>7.2568641914173993E-3</v>
      </c>
      <c r="W85" s="130">
        <f t="shared" si="63"/>
        <v>2.1746035357711711E-2</v>
      </c>
      <c r="X85" s="178">
        <f t="shared" ref="X85:AG85" si="64">X87</f>
        <v>3.29232234233275E-2</v>
      </c>
      <c r="Y85" s="178">
        <f t="shared" si="64"/>
        <v>4.4454076762984664E-2</v>
      </c>
      <c r="Z85" s="178">
        <f t="shared" si="64"/>
        <v>5.4590658958546583E-2</v>
      </c>
      <c r="AA85" s="178">
        <f t="shared" si="64"/>
        <v>6.2472083311958103E-2</v>
      </c>
      <c r="AB85" s="178">
        <f t="shared" si="64"/>
        <v>6.8119924115495833E-2</v>
      </c>
      <c r="AC85" s="178">
        <f t="shared" si="64"/>
        <v>7.1981829845094561E-2</v>
      </c>
      <c r="AD85" s="178">
        <f t="shared" si="64"/>
        <v>7.4564715513319849E-2</v>
      </c>
      <c r="AE85" s="178">
        <f t="shared" si="64"/>
        <v>7.6281292480975746E-2</v>
      </c>
      <c r="AF85" s="178">
        <f t="shared" si="64"/>
        <v>7.7425635890845043E-2</v>
      </c>
      <c r="AG85" s="178">
        <f t="shared" si="64"/>
        <v>7.8194875083292509E-2</v>
      </c>
      <c r="AH85" s="179">
        <f>AG85</f>
        <v>7.8194875083292509E-2</v>
      </c>
      <c r="AI85" s="179">
        <f t="shared" ref="AI85" si="65">AH85</f>
        <v>7.8194875083292509E-2</v>
      </c>
      <c r="AJ85" s="179">
        <f t="shared" ref="AJ85" si="66">AI85</f>
        <v>7.8194875083292509E-2</v>
      </c>
      <c r="AK85" s="179">
        <f t="shared" ref="AK85" si="67">AJ85</f>
        <v>7.8194875083292509E-2</v>
      </c>
      <c r="AL85" s="179">
        <f t="shared" ref="AL85" si="68">AK85</f>
        <v>7.8194875083292509E-2</v>
      </c>
      <c r="AM85" s="179">
        <f t="shared" ref="AM85" si="69">AL85</f>
        <v>7.8194875083292509E-2</v>
      </c>
      <c r="AN85" s="179">
        <f t="shared" ref="AN85" si="70">AM85</f>
        <v>7.8194875083292509E-2</v>
      </c>
      <c r="AO85" s="179">
        <f t="shared" ref="AO85" si="71">AN85</f>
        <v>7.8194875083292509E-2</v>
      </c>
      <c r="AP85" s="179">
        <f t="shared" ref="AP85" si="72">AO85</f>
        <v>7.8194875083292509E-2</v>
      </c>
      <c r="AQ85" s="179">
        <f t="shared" ref="AQ85" si="73">AP85</f>
        <v>7.8194875083292509E-2</v>
      </c>
      <c r="AR85" s="179">
        <f t="shared" ref="AR85" si="74">AQ85</f>
        <v>7.8194875083292509E-2</v>
      </c>
      <c r="AS85" s="179">
        <f t="shared" ref="AS85" si="75">AR85</f>
        <v>7.8194875083292509E-2</v>
      </c>
      <c r="AT85" s="179">
        <f t="shared" ref="AT85" si="76">AS85</f>
        <v>7.8194875083292509E-2</v>
      </c>
      <c r="AU85" s="179">
        <f t="shared" ref="AU85" si="77">AT85</f>
        <v>7.8194875083292509E-2</v>
      </c>
      <c r="AV85" s="179">
        <f t="shared" ref="AV85" si="78">AU85</f>
        <v>7.8194875083292509E-2</v>
      </c>
      <c r="AW85" s="179">
        <f t="shared" ref="AW85" si="79">AV85</f>
        <v>7.8194875083292509E-2</v>
      </c>
      <c r="AX85" s="179">
        <f t="shared" ref="AX85" si="80">AW85</f>
        <v>7.8194875083292509E-2</v>
      </c>
      <c r="AY85" s="179">
        <f t="shared" ref="AY85" si="81">AX85</f>
        <v>7.8194875083292509E-2</v>
      </c>
      <c r="AZ85" s="179">
        <f t="shared" ref="AZ85" si="82">AY85</f>
        <v>7.8194875083292509E-2</v>
      </c>
      <c r="BA85" s="179">
        <f t="shared" ref="BA85" si="83">AZ85</f>
        <v>7.8194875083292509E-2</v>
      </c>
      <c r="BB85" s="179">
        <f t="shared" ref="BB85" si="84">BA85</f>
        <v>7.8194875083292509E-2</v>
      </c>
      <c r="BC85" s="179">
        <f t="shared" ref="BC85" si="85">BB85</f>
        <v>7.8194875083292509E-2</v>
      </c>
      <c r="BD85" s="179">
        <f t="shared" ref="BD85" si="86">BC85</f>
        <v>7.8194875083292509E-2</v>
      </c>
      <c r="BE85" s="179">
        <f t="shared" ref="BE85" si="87">BD85</f>
        <v>7.8194875083292509E-2</v>
      </c>
      <c r="BF85" s="179">
        <f t="shared" ref="BF85" si="88">BE85</f>
        <v>7.8194875083292509E-2</v>
      </c>
      <c r="BG85" s="179">
        <f t="shared" ref="BG85" si="89">BF85</f>
        <v>7.8194875083292509E-2</v>
      </c>
      <c r="BH85" s="179">
        <f t="shared" ref="BH85" si="90">BG85</f>
        <v>7.8194875083292509E-2</v>
      </c>
      <c r="BI85" s="179">
        <f t="shared" ref="BI85" si="91">BH85</f>
        <v>7.8194875083292509E-2</v>
      </c>
      <c r="BJ85" s="179">
        <f t="shared" ref="BJ85" si="92">BI85</f>
        <v>7.8194875083292509E-2</v>
      </c>
      <c r="BK85" s="179">
        <f t="shared" ref="BK85" si="93">BJ85</f>
        <v>7.8194875083292509E-2</v>
      </c>
      <c r="BL85" s="179">
        <f t="shared" ref="BL85" si="94">BK85</f>
        <v>7.8194875083292509E-2</v>
      </c>
      <c r="BM85" s="179">
        <f t="shared" ref="BM85" si="95">BL85</f>
        <v>7.8194875083292509E-2</v>
      </c>
      <c r="BN85" s="179">
        <f t="shared" ref="BN85" si="96">BM85</f>
        <v>7.8194875083292509E-2</v>
      </c>
    </row>
    <row r="86" spans="3:69" outlineLevel="1">
      <c r="D86" s="53" t="s">
        <v>190</v>
      </c>
      <c r="I86" t="s">
        <v>153</v>
      </c>
      <c r="J86" s="53" t="s">
        <v>100</v>
      </c>
      <c r="L86" s="177">
        <v>0.01</v>
      </c>
      <c r="M86" s="177">
        <f t="shared" ref="M86:W86" si="97">M58</f>
        <v>0</v>
      </c>
      <c r="N86" s="177">
        <f t="shared" si="97"/>
        <v>0</v>
      </c>
      <c r="O86" s="177">
        <f t="shared" si="97"/>
        <v>0</v>
      </c>
      <c r="P86" s="177">
        <f t="shared" si="97"/>
        <v>0</v>
      </c>
      <c r="Q86" s="177">
        <f t="shared" si="97"/>
        <v>0</v>
      </c>
      <c r="R86" s="177">
        <f t="shared" si="97"/>
        <v>0</v>
      </c>
      <c r="S86" s="177">
        <f t="shared" si="97"/>
        <v>100000</v>
      </c>
      <c r="T86" s="177">
        <f t="shared" si="97"/>
        <v>177318.24740186622</v>
      </c>
      <c r="U86" s="177">
        <f t="shared" si="97"/>
        <v>499944.00693579426</v>
      </c>
      <c r="V86" s="177">
        <f t="shared" si="97"/>
        <v>815211</v>
      </c>
      <c r="W86" s="177">
        <f t="shared" si="97"/>
        <v>2461131</v>
      </c>
      <c r="X86" s="50">
        <f t="shared" ref="X86:BN86" si="98">X9*X85</f>
        <v>3753053.2971145138</v>
      </c>
      <c r="Y86" s="50">
        <f t="shared" si="98"/>
        <v>5102939.3139937678</v>
      </c>
      <c r="Z86" s="50">
        <f t="shared" si="98"/>
        <v>6308960.7809650404</v>
      </c>
      <c r="AA86" s="50">
        <f t="shared" si="98"/>
        <v>7267210.3246155856</v>
      </c>
      <c r="AB86" s="50">
        <f t="shared" si="98"/>
        <v>7974710.5180576798</v>
      </c>
      <c r="AC86" s="50">
        <f t="shared" si="98"/>
        <v>8478872.695828693</v>
      </c>
      <c r="AD86" s="50">
        <f t="shared" si="98"/>
        <v>8835583.9937883038</v>
      </c>
      <c r="AE86" s="50">
        <f t="shared" si="98"/>
        <v>9091152.199723728</v>
      </c>
      <c r="AF86" s="50">
        <f t="shared" si="98"/>
        <v>9278934.1824119184</v>
      </c>
      <c r="AG86" s="50">
        <f t="shared" si="98"/>
        <v>9421383.229461519</v>
      </c>
      <c r="AH86" s="50">
        <f t="shared" si="98"/>
        <v>9469817.6778845061</v>
      </c>
      <c r="AI86" s="50">
        <f t="shared" si="98"/>
        <v>9516248.9174048677</v>
      </c>
      <c r="AJ86" s="50">
        <f t="shared" si="98"/>
        <v>9560550.5238929354</v>
      </c>
      <c r="AK86" s="50">
        <f t="shared" si="98"/>
        <v>9602636.5999834687</v>
      </c>
      <c r="AL86" s="50">
        <f t="shared" si="98"/>
        <v>9642426.2132435217</v>
      </c>
      <c r="AM86" s="50">
        <f t="shared" si="98"/>
        <v>9679828.0169919226</v>
      </c>
      <c r="AN86" s="50">
        <f t="shared" si="98"/>
        <v>9714746.3858253546</v>
      </c>
      <c r="AO86" s="50">
        <f t="shared" si="98"/>
        <v>9747084.8063038327</v>
      </c>
      <c r="AP86" s="50">
        <f t="shared" si="98"/>
        <v>9776761.457957739</v>
      </c>
      <c r="AQ86" s="50">
        <f t="shared" si="98"/>
        <v>9803740.9000508524</v>
      </c>
      <c r="AR86" s="50">
        <f t="shared" si="98"/>
        <v>9828031.2863744218</v>
      </c>
      <c r="AS86" s="50">
        <f t="shared" si="98"/>
        <v>9849637.3800342269</v>
      </c>
      <c r="AT86" s="50">
        <f t="shared" si="98"/>
        <v>9868527.453901941</v>
      </c>
      <c r="AU86" s="50">
        <f t="shared" si="98"/>
        <v>9884661.9096151125</v>
      </c>
      <c r="AV86" s="50">
        <f t="shared" si="98"/>
        <v>9898058.3868112434</v>
      </c>
      <c r="AW86" s="50">
        <f t="shared" si="98"/>
        <v>9908795.4767356943</v>
      </c>
      <c r="AX86" s="50">
        <f t="shared" si="98"/>
        <v>9916948.1781218369</v>
      </c>
      <c r="AY86" s="50">
        <f t="shared" si="98"/>
        <v>9922547.0878695063</v>
      </c>
      <c r="AZ86" s="50">
        <f t="shared" si="98"/>
        <v>9925598.7855231296</v>
      </c>
      <c r="BA86" s="50">
        <f t="shared" si="98"/>
        <v>9926139.8016821127</v>
      </c>
      <c r="BB86" s="50">
        <f t="shared" si="98"/>
        <v>9924245.7001940757</v>
      </c>
      <c r="BC86" s="50">
        <f t="shared" si="98"/>
        <v>9919990.2688332926</v>
      </c>
      <c r="BD86" s="50">
        <f t="shared" si="98"/>
        <v>9913418.8378352746</v>
      </c>
      <c r="BE86" s="50">
        <f t="shared" si="98"/>
        <v>9904554.6172493696</v>
      </c>
      <c r="BF86" s="50">
        <f t="shared" si="98"/>
        <v>9893425.8627878297</v>
      </c>
      <c r="BG86" s="50">
        <f t="shared" si="98"/>
        <v>9880074.6754619051</v>
      </c>
      <c r="BH86" s="50">
        <f t="shared" si="98"/>
        <v>9864542.470072696</v>
      </c>
      <c r="BI86" s="50">
        <f t="shared" si="98"/>
        <v>9846860.2875383701</v>
      </c>
      <c r="BJ86" s="50">
        <f t="shared" si="98"/>
        <v>9837484.800021952</v>
      </c>
      <c r="BK86" s="50">
        <f t="shared" si="98"/>
        <v>9828118.2391850632</v>
      </c>
      <c r="BL86" s="50">
        <f t="shared" si="98"/>
        <v>9818760.5965283494</v>
      </c>
      <c r="BM86" s="50">
        <f t="shared" si="98"/>
        <v>9809411.8635605481</v>
      </c>
      <c r="BN86" s="50">
        <f t="shared" si="98"/>
        <v>9800072.0317984782</v>
      </c>
    </row>
    <row r="87" spans="3:69" outlineLevel="1">
      <c r="D87" t="s">
        <v>21</v>
      </c>
      <c r="I87" t="s">
        <v>153</v>
      </c>
      <c r="J87" s="147" t="s">
        <v>101</v>
      </c>
      <c r="K87" s="144"/>
      <c r="L87" s="145">
        <f t="shared" ref="L87:AQ87" si="99">Saturation.Broadband.Mobile/(1+EXP(-A.Broadband.Mobile-B.Broadband.Mobile*LN(L$3-Base.Broadband.Mobile)))</f>
        <v>1.0258155510601146E-10</v>
      </c>
      <c r="M87" s="145">
        <f t="shared" si="99"/>
        <v>2.3553922968239261E-8</v>
      </c>
      <c r="N87" s="145">
        <f t="shared" si="99"/>
        <v>5.6643921943124126E-7</v>
      </c>
      <c r="O87" s="145">
        <f t="shared" si="99"/>
        <v>5.4078933555993208E-6</v>
      </c>
      <c r="P87" s="145">
        <f t="shared" si="99"/>
        <v>3.1114216388801226E-5</v>
      </c>
      <c r="Q87" s="145">
        <f t="shared" si="99"/>
        <v>1.298509101204128E-4</v>
      </c>
      <c r="R87" s="145">
        <f t="shared" si="99"/>
        <v>4.3336981878870092E-4</v>
      </c>
      <c r="S87" s="145">
        <f t="shared" si="99"/>
        <v>1.2228185762732705E-3</v>
      </c>
      <c r="T87" s="145">
        <f t="shared" si="99"/>
        <v>3.0101423364270194E-3</v>
      </c>
      <c r="U87" s="145">
        <f t="shared" si="99"/>
        <v>6.5608424402823834E-3</v>
      </c>
      <c r="V87" s="145">
        <f t="shared" si="99"/>
        <v>1.2697251706777253E-2</v>
      </c>
      <c r="W87" s="145">
        <f t="shared" si="99"/>
        <v>2.1746035357711697E-2</v>
      </c>
      <c r="X87" s="145">
        <f t="shared" si="99"/>
        <v>3.29232234233275E-2</v>
      </c>
      <c r="Y87" s="145">
        <f t="shared" si="99"/>
        <v>4.4454076762984664E-2</v>
      </c>
      <c r="Z87" s="145">
        <f t="shared" si="99"/>
        <v>5.4590658958546583E-2</v>
      </c>
      <c r="AA87" s="145">
        <f t="shared" si="99"/>
        <v>6.2472083311958103E-2</v>
      </c>
      <c r="AB87" s="145">
        <f t="shared" si="99"/>
        <v>6.8119924115495833E-2</v>
      </c>
      <c r="AC87" s="145">
        <f t="shared" si="99"/>
        <v>7.1981829845094561E-2</v>
      </c>
      <c r="AD87" s="145">
        <f t="shared" si="99"/>
        <v>7.4564715513319849E-2</v>
      </c>
      <c r="AE87" s="145">
        <f t="shared" si="99"/>
        <v>7.6281292480975746E-2</v>
      </c>
      <c r="AF87" s="145">
        <f t="shared" si="99"/>
        <v>7.7425635890845043E-2</v>
      </c>
      <c r="AG87" s="145">
        <f t="shared" si="99"/>
        <v>7.8194875083292509E-2</v>
      </c>
      <c r="AH87" s="145">
        <f t="shared" si="99"/>
        <v>7.8717698906113048E-2</v>
      </c>
      <c r="AI87" s="145">
        <f t="shared" si="99"/>
        <v>7.9077420514919672E-2</v>
      </c>
      <c r="AJ87" s="145">
        <f t="shared" si="99"/>
        <v>7.9328060022849214E-2</v>
      </c>
      <c r="AK87" s="145">
        <f t="shared" si="99"/>
        <v>7.950488726619373E-2</v>
      </c>
      <c r="AL87" s="145">
        <f t="shared" si="99"/>
        <v>7.9631156278613183E-2</v>
      </c>
      <c r="AM87" s="145">
        <f t="shared" si="99"/>
        <v>7.9722371329934955E-2</v>
      </c>
      <c r="AN87" s="145">
        <f t="shared" si="99"/>
        <v>7.9788991853631835E-2</v>
      </c>
      <c r="AO87" s="145">
        <f t="shared" si="99"/>
        <v>7.9838157911365601E-2</v>
      </c>
      <c r="AP87" s="145">
        <f t="shared" si="99"/>
        <v>7.9874800602163551E-2</v>
      </c>
      <c r="AQ87" s="145">
        <f t="shared" si="99"/>
        <v>7.9902364030975129E-2</v>
      </c>
      <c r="AR87" s="145">
        <f t="shared" ref="AR87:BN87" si="100">Saturation.Broadband.Mobile/(1+EXP(-A.Broadband.Mobile-B.Broadband.Mobile*LN(AR$3-Base.Broadband.Mobile)))</f>
        <v>7.9923279883003254E-2</v>
      </c>
      <c r="AS87" s="145">
        <f t="shared" si="100"/>
        <v>7.9939282873767489E-2</v>
      </c>
      <c r="AT87" s="145">
        <f t="shared" si="100"/>
        <v>7.9951622763620722E-2</v>
      </c>
      <c r="AU87" s="145">
        <f t="shared" si="100"/>
        <v>7.9961208405153278E-2</v>
      </c>
      <c r="AV87" s="145">
        <f t="shared" si="100"/>
        <v>7.9968706645208817E-2</v>
      </c>
      <c r="AW87" s="145">
        <f t="shared" si="100"/>
        <v>7.9974610920713882E-2</v>
      </c>
      <c r="AX87" s="145">
        <f t="shared" si="100"/>
        <v>7.9979289299028478E-2</v>
      </c>
      <c r="AY87" s="145">
        <f t="shared" si="100"/>
        <v>7.9983018436652939E-2</v>
      </c>
      <c r="AZ87" s="145">
        <f t="shared" si="100"/>
        <v>7.9986007798192219E-2</v>
      </c>
      <c r="BA87" s="145">
        <f t="shared" si="100"/>
        <v>7.9988417076328797E-2</v>
      </c>
      <c r="BB87" s="145">
        <f t="shared" si="100"/>
        <v>7.9990368823518912E-2</v>
      </c>
      <c r="BC87" s="145">
        <f t="shared" si="100"/>
        <v>7.9991957682819068E-2</v>
      </c>
      <c r="BD87" s="145">
        <f t="shared" si="100"/>
        <v>7.999325718359207E-2</v>
      </c>
      <c r="BE87" s="145">
        <f t="shared" si="100"/>
        <v>7.9994324780016834E-2</v>
      </c>
      <c r="BF87" s="145">
        <f t="shared" si="100"/>
        <v>7.9995205612140768E-2</v>
      </c>
      <c r="BG87" s="145">
        <f t="shared" si="100"/>
        <v>7.9995935331607135E-2</v>
      </c>
      <c r="BH87" s="145">
        <f t="shared" si="100"/>
        <v>7.9996542237873836E-2</v>
      </c>
      <c r="BI87" s="145">
        <f t="shared" si="100"/>
        <v>7.9997048902803333E-2</v>
      </c>
      <c r="BJ87" s="145">
        <f t="shared" si="100"/>
        <v>7.999747341322587E-2</v>
      </c>
      <c r="BK87" s="145">
        <f t="shared" si="100"/>
        <v>7.999783032652702E-2</v>
      </c>
      <c r="BL87" s="145">
        <f t="shared" si="100"/>
        <v>7.9998131409411088E-2</v>
      </c>
      <c r="BM87" s="145">
        <f t="shared" si="100"/>
        <v>7.9998386211931408E-2</v>
      </c>
      <c r="BN87" s="145">
        <f t="shared" si="100"/>
        <v>7.999860251569306E-2</v>
      </c>
      <c r="BP87" s="148"/>
      <c r="BQ87" s="148"/>
    </row>
    <row r="88" spans="3:69" outlineLevel="1"/>
    <row r="89" spans="3:69" outlineLevel="1">
      <c r="D89" s="53" t="s">
        <v>102</v>
      </c>
      <c r="F89" s="150">
        <v>0.08</v>
      </c>
      <c r="G89" s="19" t="s">
        <v>498</v>
      </c>
      <c r="H89" s="60" t="s">
        <v>191</v>
      </c>
    </row>
    <row r="90" spans="3:69" outlineLevel="1">
      <c r="D90" t="s">
        <v>103</v>
      </c>
      <c r="F90" s="134">
        <v>1999</v>
      </c>
      <c r="G90" s="19" t="s">
        <v>499</v>
      </c>
    </row>
    <row r="91" spans="3:69" outlineLevel="1">
      <c r="D91" t="s">
        <v>104</v>
      </c>
      <c r="F91" s="46">
        <v>2000</v>
      </c>
      <c r="G91" s="19" t="s">
        <v>500</v>
      </c>
    </row>
    <row r="92" spans="3:69" outlineLevel="1">
      <c r="D92" t="s">
        <v>105</v>
      </c>
      <c r="F92" s="55">
        <f>INDEX($L$85:$BM$85,MATCH(TimeA.Broadband.Mobile,L$3:BM$3,0))</f>
        <v>1.0258155510601127E-10</v>
      </c>
      <c r="G92" s="19" t="s">
        <v>501</v>
      </c>
    </row>
    <row r="93" spans="3:69" outlineLevel="1">
      <c r="D93" t="s">
        <v>106</v>
      </c>
      <c r="F93" s="46">
        <v>2011</v>
      </c>
      <c r="G93" s="19" t="s">
        <v>502</v>
      </c>
    </row>
    <row r="94" spans="3:69" outlineLevel="1">
      <c r="D94" t="s">
        <v>107</v>
      </c>
      <c r="F94" s="55">
        <f>INDEX($L$85:$BM$85,MATCH(TimeB.Broadband.Mobile,L$3:BM$3,0))</f>
        <v>2.1746035357711711E-2</v>
      </c>
      <c r="G94" s="19" t="s">
        <v>503</v>
      </c>
    </row>
    <row r="95" spans="3:69" outlineLevel="1">
      <c r="D95" t="s">
        <v>108</v>
      </c>
      <c r="F95" s="61">
        <f>-B.Broadband.Mobile*LN(TimeB.Broadband.Mobile-Base.Broadband.Mobile)-LN(Saturation.Broadband.Mobile/NumberB.Broadband.Mobile-1)</f>
        <v>-20.47463432855799</v>
      </c>
      <c r="G95" s="19" t="s">
        <v>504</v>
      </c>
    </row>
    <row r="96" spans="3:69" outlineLevel="1">
      <c r="D96" t="s">
        <v>109</v>
      </c>
      <c r="F96" s="61">
        <f>(LN(Saturation.Broadband.Mobile/NumberA.Broadband.Mobile-1)-LN(Saturation.Broadband.Mobile/NumberB.Broadband.Mobile-1))/(LN(TimeB.Broadband.Mobile-Base.Broadband.Mobile)-LN(TimeA.Broadband.Mobile-Base.Broadband.Mobile))</f>
        <v>7.8430526297950367</v>
      </c>
      <c r="G96" s="19" t="s">
        <v>505</v>
      </c>
    </row>
    <row r="97" spans="1:67" outlineLevel="1"/>
    <row r="98" spans="1:67" ht="15.75" outlineLevel="1">
      <c r="B98" s="17" t="s">
        <v>192</v>
      </c>
      <c r="C98" s="17"/>
      <c r="D98" s="17"/>
    </row>
    <row r="99" spans="1:67" outlineLevel="1">
      <c r="C99" s="84" t="s">
        <v>388</v>
      </c>
      <c r="G99" s="60"/>
      <c r="J99" s="23" t="s">
        <v>508</v>
      </c>
      <c r="L99" s="78"/>
      <c r="M99" s="78"/>
      <c r="N99" s="78"/>
      <c r="O99" s="167">
        <f>SUM(O100:O101)</f>
        <v>17922.355180800019</v>
      </c>
      <c r="P99" s="167">
        <f t="shared" ref="P99:BN99" si="101">SUM(P100:P101)</f>
        <v>37287.67759040001</v>
      </c>
      <c r="Q99" s="177">
        <f>Q104</f>
        <v>56153</v>
      </c>
      <c r="R99" s="177">
        <f t="shared" ref="R99:S99" si="102">R104</f>
        <v>59931</v>
      </c>
      <c r="S99" s="177">
        <f t="shared" si="102"/>
        <v>86411</v>
      </c>
      <c r="T99" s="167">
        <f>SUM(T100:T101)</f>
        <v>92401.790000000008</v>
      </c>
      <c r="U99" s="167">
        <f t="shared" si="101"/>
        <v>97561.633700000006</v>
      </c>
      <c r="V99" s="167">
        <f t="shared" si="101"/>
        <v>102741.78271100001</v>
      </c>
      <c r="W99" s="167">
        <f t="shared" si="101"/>
        <v>109828.55619233001</v>
      </c>
      <c r="X99" s="167">
        <f t="shared" si="101"/>
        <v>112821.34287809991</v>
      </c>
      <c r="Y99" s="167">
        <f t="shared" si="101"/>
        <v>116093.6031644429</v>
      </c>
      <c r="Z99" s="167">
        <f t="shared" si="101"/>
        <v>119953.87125937619</v>
      </c>
      <c r="AA99" s="167">
        <f t="shared" si="101"/>
        <v>123366.75739715747</v>
      </c>
      <c r="AB99" s="167">
        <f t="shared" si="101"/>
        <v>126832.95011907221</v>
      </c>
      <c r="AC99" s="167">
        <f t="shared" si="101"/>
        <v>130322.21862264437</v>
      </c>
      <c r="AD99" s="167">
        <f t="shared" si="101"/>
        <v>133981.41518132371</v>
      </c>
      <c r="AE99" s="167">
        <f t="shared" si="101"/>
        <v>137792.47763676342</v>
      </c>
      <c r="AF99" s="167">
        <f t="shared" si="101"/>
        <v>141710.43196586633</v>
      </c>
      <c r="AG99" s="167">
        <f t="shared" si="101"/>
        <v>145885.39492484232</v>
      </c>
      <c r="AH99" s="167">
        <f t="shared" si="101"/>
        <v>146047.39492484232</v>
      </c>
      <c r="AI99" s="167">
        <f t="shared" si="101"/>
        <v>146104.39492484232</v>
      </c>
      <c r="AJ99" s="167">
        <f t="shared" si="101"/>
        <v>146167.39492484232</v>
      </c>
      <c r="AK99" s="167">
        <f t="shared" si="101"/>
        <v>146224.39492484232</v>
      </c>
      <c r="AL99" s="167">
        <f t="shared" si="101"/>
        <v>146275.39492484232</v>
      </c>
      <c r="AM99" s="167">
        <f t="shared" si="101"/>
        <v>146374.39492484232</v>
      </c>
      <c r="AN99" s="167">
        <f t="shared" si="101"/>
        <v>146419.39492484232</v>
      </c>
      <c r="AO99" s="167">
        <f t="shared" si="101"/>
        <v>146464.39492484232</v>
      </c>
      <c r="AP99" s="167">
        <f t="shared" si="101"/>
        <v>146506.39492484232</v>
      </c>
      <c r="AQ99" s="167">
        <f t="shared" si="101"/>
        <v>146548.39492484232</v>
      </c>
      <c r="AR99" s="167">
        <f t="shared" si="101"/>
        <v>146593.39492484232</v>
      </c>
      <c r="AS99" s="167">
        <f t="shared" si="101"/>
        <v>146629.39492484232</v>
      </c>
      <c r="AT99" s="167">
        <f t="shared" si="101"/>
        <v>146653.39492484232</v>
      </c>
      <c r="AU99" s="167">
        <f t="shared" si="101"/>
        <v>146677.39492484232</v>
      </c>
      <c r="AV99" s="167">
        <f t="shared" si="101"/>
        <v>146698.39492484232</v>
      </c>
      <c r="AW99" s="167">
        <f t="shared" si="101"/>
        <v>146716.39492484232</v>
      </c>
      <c r="AX99" s="167">
        <f t="shared" si="101"/>
        <v>146731.39492484232</v>
      </c>
      <c r="AY99" s="167">
        <f t="shared" si="101"/>
        <v>146743.39492484232</v>
      </c>
      <c r="AZ99" s="167">
        <f t="shared" si="101"/>
        <v>146749.39492484232</v>
      </c>
      <c r="BA99" s="167">
        <f t="shared" si="101"/>
        <v>146755.39492484232</v>
      </c>
      <c r="BB99" s="167">
        <f t="shared" si="101"/>
        <v>146755.39492484232</v>
      </c>
      <c r="BC99" s="167">
        <f t="shared" si="101"/>
        <v>146755.39492484232</v>
      </c>
      <c r="BD99" s="167">
        <f t="shared" si="101"/>
        <v>146746.39492484232</v>
      </c>
      <c r="BE99" s="167">
        <f t="shared" si="101"/>
        <v>146743.39492484232</v>
      </c>
      <c r="BF99" s="167">
        <f t="shared" si="101"/>
        <v>146731.39492484232</v>
      </c>
      <c r="BG99" s="167">
        <f t="shared" si="101"/>
        <v>146716.39492484232</v>
      </c>
      <c r="BH99" s="167">
        <f t="shared" si="101"/>
        <v>146698.39492484232</v>
      </c>
      <c r="BI99" s="167">
        <f t="shared" si="101"/>
        <v>146677.39492484232</v>
      </c>
      <c r="BJ99" s="167">
        <f t="shared" si="101"/>
        <v>146659.39492484232</v>
      </c>
      <c r="BK99" s="167">
        <f t="shared" si="101"/>
        <v>146650.39492484232</v>
      </c>
      <c r="BL99" s="167">
        <f t="shared" si="101"/>
        <v>146638.39492484232</v>
      </c>
      <c r="BM99" s="167">
        <f t="shared" si="101"/>
        <v>146629.39492484232</v>
      </c>
      <c r="BN99" s="167">
        <f t="shared" si="101"/>
        <v>146614.39492484232</v>
      </c>
    </row>
    <row r="100" spans="1:67" outlineLevel="1">
      <c r="A100" s="281" t="s">
        <v>536</v>
      </c>
      <c r="C100" s="162" t="s">
        <v>487</v>
      </c>
      <c r="G100" s="60"/>
      <c r="J100" s="23" t="s">
        <v>508</v>
      </c>
      <c r="L100" s="78"/>
      <c r="M100" s="78"/>
      <c r="N100" s="78"/>
      <c r="O100" s="167"/>
      <c r="P100" s="182">
        <v>1000</v>
      </c>
      <c r="Q100" s="182">
        <v>1500</v>
      </c>
      <c r="R100" s="255">
        <v>1260</v>
      </c>
      <c r="S100" s="255">
        <v>3018</v>
      </c>
      <c r="T100" s="255">
        <v>6507</v>
      </c>
      <c r="U100" s="255">
        <v>9090</v>
      </c>
      <c r="V100" s="255">
        <v>11616</v>
      </c>
      <c r="W100" s="255">
        <v>15969</v>
      </c>
      <c r="X100" s="255">
        <v>16146</v>
      </c>
      <c r="Y100" s="255">
        <v>16518</v>
      </c>
      <c r="Z100" s="255">
        <v>17391</v>
      </c>
      <c r="AA100" s="255">
        <v>17727</v>
      </c>
      <c r="AB100" s="255">
        <v>18024</v>
      </c>
      <c r="AC100" s="255">
        <v>18249</v>
      </c>
      <c r="AD100" s="255">
        <v>18546</v>
      </c>
      <c r="AE100" s="255">
        <v>18894</v>
      </c>
      <c r="AF100" s="255">
        <v>19245</v>
      </c>
      <c r="AG100" s="255">
        <v>19746</v>
      </c>
      <c r="AH100" s="255">
        <v>19908</v>
      </c>
      <c r="AI100" s="255">
        <v>19965</v>
      </c>
      <c r="AJ100" s="255">
        <v>20028</v>
      </c>
      <c r="AK100" s="255">
        <v>20085</v>
      </c>
      <c r="AL100" s="255">
        <v>20136</v>
      </c>
      <c r="AM100" s="255">
        <v>20235</v>
      </c>
      <c r="AN100" s="255">
        <v>20280</v>
      </c>
      <c r="AO100" s="255">
        <v>20325</v>
      </c>
      <c r="AP100" s="255">
        <v>20367</v>
      </c>
      <c r="AQ100" s="255">
        <v>20409</v>
      </c>
      <c r="AR100" s="255">
        <v>20454</v>
      </c>
      <c r="AS100" s="255">
        <v>20490</v>
      </c>
      <c r="AT100" s="255">
        <v>20514</v>
      </c>
      <c r="AU100" s="255">
        <v>20538</v>
      </c>
      <c r="AV100" s="255">
        <v>20559</v>
      </c>
      <c r="AW100" s="255">
        <v>20577</v>
      </c>
      <c r="AX100" s="255">
        <v>20592</v>
      </c>
      <c r="AY100" s="255">
        <v>20604</v>
      </c>
      <c r="AZ100" s="255">
        <v>20610</v>
      </c>
      <c r="BA100" s="255">
        <v>20616</v>
      </c>
      <c r="BB100" s="255">
        <v>20616</v>
      </c>
      <c r="BC100" s="255">
        <v>20616</v>
      </c>
      <c r="BD100" s="255">
        <v>20607</v>
      </c>
      <c r="BE100" s="255">
        <v>20604</v>
      </c>
      <c r="BF100" s="255">
        <v>20592</v>
      </c>
      <c r="BG100" s="255">
        <v>20577</v>
      </c>
      <c r="BH100" s="255">
        <v>20559</v>
      </c>
      <c r="BI100" s="255">
        <v>20538</v>
      </c>
      <c r="BJ100" s="255">
        <v>20520</v>
      </c>
      <c r="BK100" s="255">
        <v>20511</v>
      </c>
      <c r="BL100" s="255">
        <v>20499</v>
      </c>
      <c r="BM100" s="255">
        <v>20490</v>
      </c>
      <c r="BN100" s="255">
        <v>20475</v>
      </c>
    </row>
    <row r="101" spans="1:67" outlineLevel="1">
      <c r="C101" s="162" t="s">
        <v>486</v>
      </c>
      <c r="G101" s="60"/>
      <c r="J101" s="23" t="s">
        <v>508</v>
      </c>
      <c r="L101" s="78"/>
      <c r="M101" s="78"/>
      <c r="N101" s="78"/>
      <c r="O101" s="167">
        <f>O108*O115*O116+O109*O117*O118</f>
        <v>17922.355180800019</v>
      </c>
      <c r="P101" s="182">
        <f>AVERAGE(O101,Q101)</f>
        <v>36287.67759040001</v>
      </c>
      <c r="Q101" s="182">
        <f>Q99-Q100</f>
        <v>54653</v>
      </c>
      <c r="R101" s="182">
        <f t="shared" ref="R101:S101" si="103">R99-R100</f>
        <v>58671</v>
      </c>
      <c r="S101" s="182">
        <f t="shared" si="103"/>
        <v>83393</v>
      </c>
      <c r="T101" s="167">
        <f>S101*(1+T102)</f>
        <v>85894.790000000008</v>
      </c>
      <c r="U101" s="167">
        <f>T101*(1+U102)</f>
        <v>88471.633700000006</v>
      </c>
      <c r="V101" s="167">
        <f t="shared" ref="V101:BN101" si="104">U101*(1+V102)</f>
        <v>91125.782711000007</v>
      </c>
      <c r="W101" s="167">
        <f t="shared" si="104"/>
        <v>93859.556192330012</v>
      </c>
      <c r="X101" s="167">
        <f t="shared" si="104"/>
        <v>96675.342878099909</v>
      </c>
      <c r="Y101" s="167">
        <f t="shared" si="104"/>
        <v>99575.603164442902</v>
      </c>
      <c r="Z101" s="167">
        <f t="shared" si="104"/>
        <v>102562.87125937619</v>
      </c>
      <c r="AA101" s="167">
        <f t="shared" si="104"/>
        <v>105639.75739715747</v>
      </c>
      <c r="AB101" s="167">
        <f t="shared" si="104"/>
        <v>108808.95011907221</v>
      </c>
      <c r="AC101" s="167">
        <f t="shared" si="104"/>
        <v>112073.21862264437</v>
      </c>
      <c r="AD101" s="167">
        <f t="shared" si="104"/>
        <v>115435.41518132371</v>
      </c>
      <c r="AE101" s="167">
        <f t="shared" si="104"/>
        <v>118898.47763676342</v>
      </c>
      <c r="AF101" s="167">
        <f t="shared" si="104"/>
        <v>122465.43196586633</v>
      </c>
      <c r="AG101" s="167">
        <f t="shared" si="104"/>
        <v>126139.39492484232</v>
      </c>
      <c r="AH101" s="167">
        <f t="shared" si="104"/>
        <v>126139.39492484232</v>
      </c>
      <c r="AI101" s="167">
        <f t="shared" si="104"/>
        <v>126139.39492484232</v>
      </c>
      <c r="AJ101" s="167">
        <f t="shared" si="104"/>
        <v>126139.39492484232</v>
      </c>
      <c r="AK101" s="167">
        <f t="shared" si="104"/>
        <v>126139.39492484232</v>
      </c>
      <c r="AL101" s="167">
        <f t="shared" si="104"/>
        <v>126139.39492484232</v>
      </c>
      <c r="AM101" s="167">
        <f t="shared" si="104"/>
        <v>126139.39492484232</v>
      </c>
      <c r="AN101" s="167">
        <f t="shared" si="104"/>
        <v>126139.39492484232</v>
      </c>
      <c r="AO101" s="167">
        <f t="shared" si="104"/>
        <v>126139.39492484232</v>
      </c>
      <c r="AP101" s="167">
        <f t="shared" si="104"/>
        <v>126139.39492484232</v>
      </c>
      <c r="AQ101" s="167">
        <f t="shared" si="104"/>
        <v>126139.39492484232</v>
      </c>
      <c r="AR101" s="167">
        <f t="shared" si="104"/>
        <v>126139.39492484232</v>
      </c>
      <c r="AS101" s="167">
        <f t="shared" si="104"/>
        <v>126139.39492484232</v>
      </c>
      <c r="AT101" s="167">
        <f t="shared" si="104"/>
        <v>126139.39492484232</v>
      </c>
      <c r="AU101" s="167">
        <f t="shared" si="104"/>
        <v>126139.39492484232</v>
      </c>
      <c r="AV101" s="167">
        <f t="shared" si="104"/>
        <v>126139.39492484232</v>
      </c>
      <c r="AW101" s="167">
        <f t="shared" si="104"/>
        <v>126139.39492484232</v>
      </c>
      <c r="AX101" s="167">
        <f t="shared" si="104"/>
        <v>126139.39492484232</v>
      </c>
      <c r="AY101" s="167">
        <f t="shared" si="104"/>
        <v>126139.39492484232</v>
      </c>
      <c r="AZ101" s="167">
        <f t="shared" si="104"/>
        <v>126139.39492484232</v>
      </c>
      <c r="BA101" s="167">
        <f t="shared" si="104"/>
        <v>126139.39492484232</v>
      </c>
      <c r="BB101" s="167">
        <f t="shared" si="104"/>
        <v>126139.39492484232</v>
      </c>
      <c r="BC101" s="167">
        <f t="shared" si="104"/>
        <v>126139.39492484232</v>
      </c>
      <c r="BD101" s="167">
        <f t="shared" si="104"/>
        <v>126139.39492484232</v>
      </c>
      <c r="BE101" s="167">
        <f t="shared" si="104"/>
        <v>126139.39492484232</v>
      </c>
      <c r="BF101" s="167">
        <f t="shared" si="104"/>
        <v>126139.39492484232</v>
      </c>
      <c r="BG101" s="167">
        <f t="shared" si="104"/>
        <v>126139.39492484232</v>
      </c>
      <c r="BH101" s="167">
        <f t="shared" si="104"/>
        <v>126139.39492484232</v>
      </c>
      <c r="BI101" s="167">
        <f t="shared" si="104"/>
        <v>126139.39492484232</v>
      </c>
      <c r="BJ101" s="167">
        <f t="shared" si="104"/>
        <v>126139.39492484232</v>
      </c>
      <c r="BK101" s="167">
        <f t="shared" si="104"/>
        <v>126139.39492484232</v>
      </c>
      <c r="BL101" s="167">
        <f t="shared" si="104"/>
        <v>126139.39492484232</v>
      </c>
      <c r="BM101" s="167">
        <f t="shared" si="104"/>
        <v>126139.39492484232</v>
      </c>
      <c r="BN101" s="167">
        <f t="shared" si="104"/>
        <v>126139.39492484232</v>
      </c>
    </row>
    <row r="102" spans="1:67" outlineLevel="1">
      <c r="D102" s="63"/>
      <c r="E102" t="s">
        <v>181</v>
      </c>
      <c r="T102" s="119">
        <v>0.03</v>
      </c>
      <c r="U102" s="179">
        <f>T102</f>
        <v>0.03</v>
      </c>
      <c r="V102" s="179">
        <f>U102</f>
        <v>0.03</v>
      </c>
      <c r="W102" s="179">
        <f t="shared" ref="W102:BN102" si="105">V102</f>
        <v>0.03</v>
      </c>
      <c r="X102" s="179">
        <f t="shared" si="105"/>
        <v>0.03</v>
      </c>
      <c r="Y102" s="179">
        <f t="shared" si="105"/>
        <v>0.03</v>
      </c>
      <c r="Z102" s="179">
        <f t="shared" si="105"/>
        <v>0.03</v>
      </c>
      <c r="AA102" s="179">
        <f t="shared" si="105"/>
        <v>0.03</v>
      </c>
      <c r="AB102" s="179">
        <f t="shared" si="105"/>
        <v>0.03</v>
      </c>
      <c r="AC102" s="179">
        <f t="shared" si="105"/>
        <v>0.03</v>
      </c>
      <c r="AD102" s="179">
        <f t="shared" si="105"/>
        <v>0.03</v>
      </c>
      <c r="AE102" s="179">
        <f t="shared" si="105"/>
        <v>0.03</v>
      </c>
      <c r="AF102" s="179">
        <f t="shared" si="105"/>
        <v>0.03</v>
      </c>
      <c r="AG102" s="179">
        <f t="shared" si="105"/>
        <v>0.03</v>
      </c>
      <c r="AH102" s="119">
        <v>0</v>
      </c>
      <c r="AI102" s="179">
        <f t="shared" si="105"/>
        <v>0</v>
      </c>
      <c r="AJ102" s="179">
        <f t="shared" si="105"/>
        <v>0</v>
      </c>
      <c r="AK102" s="179">
        <f t="shared" si="105"/>
        <v>0</v>
      </c>
      <c r="AL102" s="179">
        <f t="shared" si="105"/>
        <v>0</v>
      </c>
      <c r="AM102" s="179">
        <f t="shared" si="105"/>
        <v>0</v>
      </c>
      <c r="AN102" s="179">
        <f t="shared" si="105"/>
        <v>0</v>
      </c>
      <c r="AO102" s="179">
        <f t="shared" si="105"/>
        <v>0</v>
      </c>
      <c r="AP102" s="179">
        <f t="shared" si="105"/>
        <v>0</v>
      </c>
      <c r="AQ102" s="179">
        <f t="shared" si="105"/>
        <v>0</v>
      </c>
      <c r="AR102" s="179">
        <f t="shared" si="105"/>
        <v>0</v>
      </c>
      <c r="AS102" s="179">
        <f t="shared" si="105"/>
        <v>0</v>
      </c>
      <c r="AT102" s="179">
        <f t="shared" si="105"/>
        <v>0</v>
      </c>
      <c r="AU102" s="179">
        <f t="shared" si="105"/>
        <v>0</v>
      </c>
      <c r="AV102" s="179">
        <f t="shared" si="105"/>
        <v>0</v>
      </c>
      <c r="AW102" s="179">
        <f t="shared" si="105"/>
        <v>0</v>
      </c>
      <c r="AX102" s="179">
        <f t="shared" si="105"/>
        <v>0</v>
      </c>
      <c r="AY102" s="179">
        <f t="shared" si="105"/>
        <v>0</v>
      </c>
      <c r="AZ102" s="179">
        <f t="shared" si="105"/>
        <v>0</v>
      </c>
      <c r="BA102" s="179">
        <f t="shared" si="105"/>
        <v>0</v>
      </c>
      <c r="BB102" s="179">
        <f t="shared" si="105"/>
        <v>0</v>
      </c>
      <c r="BC102" s="179">
        <f t="shared" si="105"/>
        <v>0</v>
      </c>
      <c r="BD102" s="179">
        <f t="shared" si="105"/>
        <v>0</v>
      </c>
      <c r="BE102" s="179">
        <f t="shared" si="105"/>
        <v>0</v>
      </c>
      <c r="BF102" s="179">
        <f t="shared" si="105"/>
        <v>0</v>
      </c>
      <c r="BG102" s="179">
        <f t="shared" si="105"/>
        <v>0</v>
      </c>
      <c r="BH102" s="179">
        <f t="shared" si="105"/>
        <v>0</v>
      </c>
      <c r="BI102" s="179">
        <f t="shared" si="105"/>
        <v>0</v>
      </c>
      <c r="BJ102" s="179">
        <f t="shared" si="105"/>
        <v>0</v>
      </c>
      <c r="BK102" s="179">
        <f t="shared" si="105"/>
        <v>0</v>
      </c>
      <c r="BL102" s="179">
        <f t="shared" si="105"/>
        <v>0</v>
      </c>
      <c r="BM102" s="179">
        <f t="shared" si="105"/>
        <v>0</v>
      </c>
      <c r="BN102" s="179">
        <f t="shared" si="105"/>
        <v>0</v>
      </c>
    </row>
    <row r="103" spans="1:67" s="236" customFormat="1" outlineLevel="1">
      <c r="A103" s="274"/>
    </row>
    <row r="104" spans="1:67" s="236" customFormat="1" outlineLevel="1">
      <c r="A104" s="274"/>
      <c r="E104" s="236" t="s">
        <v>506</v>
      </c>
      <c r="G104" s="118" t="s">
        <v>507</v>
      </c>
      <c r="I104" t="s">
        <v>153</v>
      </c>
      <c r="J104" t="s">
        <v>100</v>
      </c>
      <c r="Q104" s="254">
        <v>56153</v>
      </c>
      <c r="R104" s="254">
        <v>59931</v>
      </c>
      <c r="S104" s="254">
        <v>86411</v>
      </c>
    </row>
    <row r="105" spans="1:67" s="236" customFormat="1" outlineLevel="1">
      <c r="A105" s="274"/>
      <c r="E105" s="236" t="s">
        <v>509</v>
      </c>
      <c r="I105" t="s">
        <v>153</v>
      </c>
      <c r="J105" t="s">
        <v>100</v>
      </c>
      <c r="T105" s="167">
        <f>T108*T115*T116+T109*T117*T118</f>
        <v>84830.475000000006</v>
      </c>
    </row>
    <row r="106" spans="1:67" s="236" customFormat="1" outlineLevel="1">
      <c r="A106" s="274"/>
    </row>
    <row r="107" spans="1:67" outlineLevel="1">
      <c r="E107" t="s">
        <v>442</v>
      </c>
      <c r="G107" s="116"/>
    </row>
    <row r="108" spans="1:67" outlineLevel="1">
      <c r="A108" s="275"/>
      <c r="E108" s="62" t="s">
        <v>443</v>
      </c>
      <c r="G108" s="118" t="s">
        <v>169</v>
      </c>
      <c r="I108" t="s">
        <v>153</v>
      </c>
      <c r="J108" t="s">
        <v>100</v>
      </c>
      <c r="O108" s="167">
        <f>O112*O$110</f>
        <v>9867.2484000000004</v>
      </c>
      <c r="T108" s="171">
        <v>9615</v>
      </c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"/>
    </row>
    <row r="109" spans="1:67" outlineLevel="1">
      <c r="E109" s="62" t="s">
        <v>444</v>
      </c>
      <c r="G109" s="118" t="s">
        <v>169</v>
      </c>
      <c r="I109" t="s">
        <v>153</v>
      </c>
      <c r="J109" t="s">
        <v>100</v>
      </c>
      <c r="O109" s="167">
        <f>O113*O$110</f>
        <v>208928.25960000034</v>
      </c>
      <c r="T109" s="171">
        <v>257371</v>
      </c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"/>
    </row>
    <row r="110" spans="1:67" outlineLevel="1">
      <c r="E110" s="62"/>
      <c r="G110" s="118"/>
      <c r="O110" s="171">
        <v>4290108</v>
      </c>
      <c r="T110" s="165">
        <v>5144056</v>
      </c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"/>
    </row>
    <row r="111" spans="1:67" outlineLevel="1">
      <c r="E111" t="s">
        <v>442</v>
      </c>
      <c r="G111" s="116"/>
    </row>
    <row r="112" spans="1:67" outlineLevel="1">
      <c r="A112" s="275"/>
      <c r="E112" s="62" t="s">
        <v>443</v>
      </c>
      <c r="G112" s="118" t="s">
        <v>169</v>
      </c>
      <c r="I112" t="s">
        <v>153</v>
      </c>
      <c r="J112" t="s">
        <v>101</v>
      </c>
      <c r="O112" s="237">
        <v>2.3E-3</v>
      </c>
      <c r="T112" s="238">
        <f>T108/T$110</f>
        <v>1.8691476142561434E-3</v>
      </c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"/>
    </row>
    <row r="113" spans="1:69" outlineLevel="1">
      <c r="E113" s="62" t="s">
        <v>444</v>
      </c>
      <c r="G113" s="118" t="s">
        <v>169</v>
      </c>
      <c r="I113" t="s">
        <v>153</v>
      </c>
      <c r="J113" t="s">
        <v>101</v>
      </c>
      <c r="O113" s="237">
        <v>4.8700000000000077E-2</v>
      </c>
      <c r="T113" s="238">
        <f>T109/T$110</f>
        <v>5.0032697933303991E-2</v>
      </c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"/>
    </row>
    <row r="114" spans="1:69" outlineLevel="1">
      <c r="E114" s="62"/>
      <c r="G114" s="118"/>
      <c r="O114" s="240"/>
      <c r="T114" s="241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"/>
    </row>
    <row r="115" spans="1:69" outlineLevel="1">
      <c r="E115" t="s">
        <v>447</v>
      </c>
      <c r="G115" s="118"/>
      <c r="L115" s="242">
        <v>0.4</v>
      </c>
      <c r="M115" s="242">
        <v>0.4</v>
      </c>
      <c r="N115" s="242">
        <v>0.4</v>
      </c>
      <c r="O115" s="242">
        <v>0.4</v>
      </c>
      <c r="P115" s="242">
        <v>0.4</v>
      </c>
      <c r="Q115" s="242">
        <v>0.45</v>
      </c>
      <c r="R115" s="242">
        <v>0.5</v>
      </c>
      <c r="S115" s="242">
        <v>0.6</v>
      </c>
      <c r="T115" s="242">
        <v>0.7</v>
      </c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"/>
    </row>
    <row r="116" spans="1:69" outlineLevel="1">
      <c r="E116" t="s">
        <v>445</v>
      </c>
      <c r="G116" s="118"/>
      <c r="L116" s="243">
        <v>2</v>
      </c>
      <c r="M116" s="244">
        <f>L116</f>
        <v>2</v>
      </c>
      <c r="N116" s="244">
        <f t="shared" ref="N116:S116" si="106">M116</f>
        <v>2</v>
      </c>
      <c r="O116" s="244">
        <f t="shared" si="106"/>
        <v>2</v>
      </c>
      <c r="P116" s="244">
        <f t="shared" si="106"/>
        <v>2</v>
      </c>
      <c r="Q116" s="244">
        <f t="shared" si="106"/>
        <v>2</v>
      </c>
      <c r="R116" s="244">
        <f t="shared" si="106"/>
        <v>2</v>
      </c>
      <c r="S116" s="244">
        <f t="shared" si="106"/>
        <v>2</v>
      </c>
      <c r="T116" s="184">
        <v>4</v>
      </c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"/>
    </row>
    <row r="117" spans="1:69" outlineLevel="1">
      <c r="E117" t="s">
        <v>446</v>
      </c>
      <c r="G117" s="118"/>
      <c r="L117" s="242">
        <v>0.03</v>
      </c>
      <c r="M117" s="242">
        <v>0.03</v>
      </c>
      <c r="N117" s="242">
        <v>0.03</v>
      </c>
      <c r="O117" s="242">
        <v>0.04</v>
      </c>
      <c r="P117" s="242">
        <v>0.04</v>
      </c>
      <c r="Q117" s="242">
        <v>0.05</v>
      </c>
      <c r="R117" s="242">
        <v>0.06</v>
      </c>
      <c r="S117" s="242">
        <v>7.0000000000000007E-2</v>
      </c>
      <c r="T117" s="242">
        <v>0.15</v>
      </c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"/>
    </row>
    <row r="118" spans="1:69" outlineLevel="1">
      <c r="E118" t="s">
        <v>448</v>
      </c>
      <c r="G118" s="118"/>
      <c r="L118" s="245">
        <v>1.2</v>
      </c>
      <c r="M118" s="246">
        <f>L118</f>
        <v>1.2</v>
      </c>
      <c r="N118" s="246">
        <f t="shared" ref="N118:S118" si="107">M118</f>
        <v>1.2</v>
      </c>
      <c r="O118" s="246">
        <f t="shared" si="107"/>
        <v>1.2</v>
      </c>
      <c r="P118" s="246">
        <f t="shared" si="107"/>
        <v>1.2</v>
      </c>
      <c r="Q118" s="246">
        <f t="shared" si="107"/>
        <v>1.2</v>
      </c>
      <c r="R118" s="246">
        <f t="shared" si="107"/>
        <v>1.2</v>
      </c>
      <c r="S118" s="246">
        <f t="shared" si="107"/>
        <v>1.2</v>
      </c>
      <c r="T118" s="256">
        <v>1.5</v>
      </c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"/>
    </row>
    <row r="119" spans="1:69" outlineLevel="1">
      <c r="E119" s="62"/>
      <c r="G119" s="118"/>
      <c r="O119" s="240"/>
      <c r="T119" s="241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"/>
    </row>
    <row r="120" spans="1:69" outlineLevel="1"/>
    <row r="121" spans="1:69" ht="15.75" outlineLevel="1">
      <c r="B121" s="17" t="s">
        <v>194</v>
      </c>
      <c r="C121" s="17"/>
      <c r="D121" s="17"/>
    </row>
    <row r="122" spans="1:69" outlineLevel="1"/>
    <row r="123" spans="1:69" outlineLevel="1">
      <c r="C123" s="16" t="s">
        <v>194</v>
      </c>
    </row>
    <row r="124" spans="1:69" s="108" customFormat="1" outlineLevel="1">
      <c r="A124" s="276"/>
      <c r="D124" s="151" t="s">
        <v>180</v>
      </c>
      <c r="K124" s="152"/>
      <c r="L124" s="153">
        <f t="shared" ref="L124:W124" si="108">L137/L14</f>
        <v>0.11528621357563046</v>
      </c>
      <c r="M124" s="153">
        <f t="shared" si="108"/>
        <v>0.12387363742739727</v>
      </c>
      <c r="N124" s="153">
        <f t="shared" si="108"/>
        <v>0.12029304957799909</v>
      </c>
      <c r="O124" s="153">
        <f t="shared" si="108"/>
        <v>0.16462820453033189</v>
      </c>
      <c r="P124" s="153">
        <f t="shared" si="108"/>
        <v>0.1887440825317212</v>
      </c>
      <c r="Q124" s="153">
        <f t="shared" si="108"/>
        <v>0.21897585534372496</v>
      </c>
      <c r="R124" s="153">
        <f t="shared" si="108"/>
        <v>0.23575275755420164</v>
      </c>
      <c r="S124" s="153">
        <f t="shared" si="108"/>
        <v>0.24686663199100869</v>
      </c>
      <c r="T124" s="153">
        <f t="shared" si="108"/>
        <v>0.26017299103315566</v>
      </c>
      <c r="U124" s="153">
        <f t="shared" si="108"/>
        <v>0.28179167492229434</v>
      </c>
      <c r="V124" s="153">
        <f t="shared" si="108"/>
        <v>0.34542911441069474</v>
      </c>
      <c r="W124" s="153">
        <f t="shared" si="108"/>
        <v>0.39014302106446958</v>
      </c>
      <c r="X124" s="154">
        <f t="shared" ref="X124:AG124" si="109">X126</f>
        <v>0.4064914145842996</v>
      </c>
      <c r="Y124" s="154">
        <f t="shared" si="109"/>
        <v>0.42068453466568601</v>
      </c>
      <c r="Z124" s="154">
        <f t="shared" si="109"/>
        <v>0.43289621650503046</v>
      </c>
      <c r="AA124" s="154">
        <f t="shared" si="109"/>
        <v>0.44332797677606506</v>
      </c>
      <c r="AB124" s="154">
        <f t="shared" si="109"/>
        <v>0.45218956567667978</v>
      </c>
      <c r="AC124" s="154">
        <f t="shared" si="109"/>
        <v>0.45968549823518146</v>
      </c>
      <c r="AD124" s="154">
        <f t="shared" si="109"/>
        <v>0.46600664888674942</v>
      </c>
      <c r="AE124" s="154">
        <f t="shared" si="109"/>
        <v>0.47132573474916967</v>
      </c>
      <c r="AF124" s="154">
        <f t="shared" si="109"/>
        <v>0.47579555662544076</v>
      </c>
      <c r="AG124" s="154">
        <f t="shared" si="109"/>
        <v>0.47954905213701043</v>
      </c>
      <c r="AH124" s="179">
        <f t="shared" ref="AH124:BN124" si="110">AG124</f>
        <v>0.47954905213701043</v>
      </c>
      <c r="AI124" s="179">
        <f t="shared" si="110"/>
        <v>0.47954905213701043</v>
      </c>
      <c r="AJ124" s="179">
        <f t="shared" si="110"/>
        <v>0.47954905213701043</v>
      </c>
      <c r="AK124" s="179">
        <f t="shared" si="110"/>
        <v>0.47954905213701043</v>
      </c>
      <c r="AL124" s="179">
        <f t="shared" si="110"/>
        <v>0.47954905213701043</v>
      </c>
      <c r="AM124" s="179">
        <f t="shared" si="110"/>
        <v>0.47954905213701043</v>
      </c>
      <c r="AN124" s="179">
        <f t="shared" si="110"/>
        <v>0.47954905213701043</v>
      </c>
      <c r="AO124" s="179">
        <f t="shared" si="110"/>
        <v>0.47954905213701043</v>
      </c>
      <c r="AP124" s="179">
        <f t="shared" si="110"/>
        <v>0.47954905213701043</v>
      </c>
      <c r="AQ124" s="179">
        <f t="shared" si="110"/>
        <v>0.47954905213701043</v>
      </c>
      <c r="AR124" s="179">
        <f t="shared" si="110"/>
        <v>0.47954905213701043</v>
      </c>
      <c r="AS124" s="179">
        <f t="shared" si="110"/>
        <v>0.47954905213701043</v>
      </c>
      <c r="AT124" s="179">
        <f t="shared" si="110"/>
        <v>0.47954905213701043</v>
      </c>
      <c r="AU124" s="179">
        <f t="shared" si="110"/>
        <v>0.47954905213701043</v>
      </c>
      <c r="AV124" s="179">
        <f t="shared" si="110"/>
        <v>0.47954905213701043</v>
      </c>
      <c r="AW124" s="179">
        <f t="shared" si="110"/>
        <v>0.47954905213701043</v>
      </c>
      <c r="AX124" s="179">
        <f t="shared" si="110"/>
        <v>0.47954905213701043</v>
      </c>
      <c r="AY124" s="179">
        <f t="shared" si="110"/>
        <v>0.47954905213701043</v>
      </c>
      <c r="AZ124" s="179">
        <f t="shared" si="110"/>
        <v>0.47954905213701043</v>
      </c>
      <c r="BA124" s="179">
        <f t="shared" si="110"/>
        <v>0.47954905213701043</v>
      </c>
      <c r="BB124" s="179">
        <f t="shared" si="110"/>
        <v>0.47954905213701043</v>
      </c>
      <c r="BC124" s="179">
        <f t="shared" si="110"/>
        <v>0.47954905213701043</v>
      </c>
      <c r="BD124" s="179">
        <f t="shared" si="110"/>
        <v>0.47954905213701043</v>
      </c>
      <c r="BE124" s="179">
        <f t="shared" si="110"/>
        <v>0.47954905213701043</v>
      </c>
      <c r="BF124" s="179">
        <f t="shared" si="110"/>
        <v>0.47954905213701043</v>
      </c>
      <c r="BG124" s="179">
        <f t="shared" si="110"/>
        <v>0.47954905213701043</v>
      </c>
      <c r="BH124" s="179">
        <f t="shared" si="110"/>
        <v>0.47954905213701043</v>
      </c>
      <c r="BI124" s="179">
        <f t="shared" si="110"/>
        <v>0.47954905213701043</v>
      </c>
      <c r="BJ124" s="179">
        <f t="shared" si="110"/>
        <v>0.47954905213701043</v>
      </c>
      <c r="BK124" s="179">
        <f t="shared" si="110"/>
        <v>0.47954905213701043</v>
      </c>
      <c r="BL124" s="179">
        <f t="shared" si="110"/>
        <v>0.47954905213701043</v>
      </c>
      <c r="BM124" s="179">
        <f t="shared" si="110"/>
        <v>0.47954905213701043</v>
      </c>
      <c r="BN124" s="179">
        <f t="shared" si="110"/>
        <v>0.47954905213701043</v>
      </c>
      <c r="BP124" s="155"/>
      <c r="BQ124" s="155"/>
    </row>
    <row r="125" spans="1:69" outlineLevel="1">
      <c r="D125" s="53" t="s">
        <v>196</v>
      </c>
      <c r="I125" s="53" t="s">
        <v>153</v>
      </c>
      <c r="J125" s="53" t="s">
        <v>100</v>
      </c>
      <c r="L125" s="177">
        <f t="shared" ref="L125:W125" si="111">L137</f>
        <v>2567216</v>
      </c>
      <c r="M125" s="177">
        <f t="shared" si="111"/>
        <v>2821257</v>
      </c>
      <c r="N125" s="177">
        <f t="shared" si="111"/>
        <v>2800707</v>
      </c>
      <c r="O125" s="177">
        <f t="shared" si="111"/>
        <v>3916415</v>
      </c>
      <c r="P125" s="177">
        <f t="shared" si="111"/>
        <v>4585828</v>
      </c>
      <c r="Q125" s="177">
        <f t="shared" si="111"/>
        <v>5431395</v>
      </c>
      <c r="R125" s="177">
        <f t="shared" si="111"/>
        <v>6027231</v>
      </c>
      <c r="S125" s="177">
        <f t="shared" si="111"/>
        <v>6499547</v>
      </c>
      <c r="T125" s="177">
        <f t="shared" si="111"/>
        <v>7048202</v>
      </c>
      <c r="U125" s="177">
        <f t="shared" si="111"/>
        <v>7848664</v>
      </c>
      <c r="V125" s="177">
        <f t="shared" si="111"/>
        <v>9884451</v>
      </c>
      <c r="W125" s="177">
        <f t="shared" si="111"/>
        <v>11401073.551019065</v>
      </c>
      <c r="X125" s="167">
        <f t="shared" ref="X125:BN125" si="112">X14*X124</f>
        <v>12125553.050839085</v>
      </c>
      <c r="Y125" s="167">
        <f t="shared" si="112"/>
        <v>12803394.478099946</v>
      </c>
      <c r="Z125" s="167">
        <f t="shared" si="112"/>
        <v>13435872.28555778</v>
      </c>
      <c r="AA125" s="167">
        <f t="shared" si="112"/>
        <v>14025715.758722924</v>
      </c>
      <c r="AB125" s="167">
        <f t="shared" si="112"/>
        <v>14575984.302502975</v>
      </c>
      <c r="AC125" s="167">
        <f t="shared" si="112"/>
        <v>15089842.270979766</v>
      </c>
      <c r="AD125" s="167">
        <f t="shared" si="112"/>
        <v>15571320.06633966</v>
      </c>
      <c r="AE125" s="167">
        <f t="shared" si="112"/>
        <v>16025046.864023805</v>
      </c>
      <c r="AF125" s="167">
        <f t="shared" si="112"/>
        <v>16453373.969222896</v>
      </c>
      <c r="AG125" s="167">
        <f t="shared" si="112"/>
        <v>16856155.217170481</v>
      </c>
      <c r="AH125" s="167">
        <f t="shared" si="112"/>
        <v>17122158.627751634</v>
      </c>
      <c r="AI125" s="167">
        <f t="shared" si="112"/>
        <v>17382466.996148404</v>
      </c>
      <c r="AJ125" s="167">
        <f t="shared" si="112"/>
        <v>17639221.652253259</v>
      </c>
      <c r="AK125" s="167">
        <f t="shared" si="112"/>
        <v>17891690.166735958</v>
      </c>
      <c r="AL125" s="167">
        <f t="shared" si="112"/>
        <v>18136150.206901904</v>
      </c>
      <c r="AM125" s="167">
        <f t="shared" si="112"/>
        <v>18371130.696524162</v>
      </c>
      <c r="AN125" s="167">
        <f t="shared" si="112"/>
        <v>18597980.350121524</v>
      </c>
      <c r="AO125" s="167">
        <f t="shared" si="112"/>
        <v>18818734.301551141</v>
      </c>
      <c r="AP125" s="167">
        <f t="shared" si="112"/>
        <v>19037994.04740655</v>
      </c>
      <c r="AQ125" s="167">
        <f t="shared" si="112"/>
        <v>19253562.797102369</v>
      </c>
      <c r="AR125" s="167">
        <f t="shared" si="112"/>
        <v>19460001.920895465</v>
      </c>
      <c r="AS125" s="167">
        <f t="shared" si="112"/>
        <v>19658065.236544725</v>
      </c>
      <c r="AT125" s="167">
        <f t="shared" si="112"/>
        <v>19848958.454540119</v>
      </c>
      <c r="AU125" s="167">
        <f t="shared" si="112"/>
        <v>20032996.681150384</v>
      </c>
      <c r="AV125" s="167">
        <f t="shared" si="112"/>
        <v>20209088.857811261</v>
      </c>
      <c r="AW125" s="167">
        <f t="shared" si="112"/>
        <v>20376585.373177905</v>
      </c>
      <c r="AX125" s="167">
        <f t="shared" si="112"/>
        <v>20535854.05848271</v>
      </c>
      <c r="AY125" s="167">
        <f t="shared" si="112"/>
        <v>20687654.202943072</v>
      </c>
      <c r="AZ125" s="167">
        <f t="shared" si="112"/>
        <v>20832029.080821618</v>
      </c>
      <c r="BA125" s="167">
        <f t="shared" si="112"/>
        <v>20967937.871491175</v>
      </c>
      <c r="BB125" s="167">
        <f t="shared" si="112"/>
        <v>21094729.968796264</v>
      </c>
      <c r="BC125" s="167">
        <f t="shared" si="112"/>
        <v>21212635.671398956</v>
      </c>
      <c r="BD125" s="167">
        <f t="shared" si="112"/>
        <v>21322299.865293577</v>
      </c>
      <c r="BE125" s="167">
        <f t="shared" si="112"/>
        <v>21423849.886241443</v>
      </c>
      <c r="BF125" s="167">
        <f t="shared" si="112"/>
        <v>21516527.688538469</v>
      </c>
      <c r="BG125" s="167">
        <f t="shared" si="112"/>
        <v>21599846.312378671</v>
      </c>
      <c r="BH125" s="167">
        <f t="shared" si="112"/>
        <v>21674057.693555444</v>
      </c>
      <c r="BI125" s="167">
        <f t="shared" si="112"/>
        <v>21739775.630230755</v>
      </c>
      <c r="BJ125" s="167">
        <f t="shared" si="112"/>
        <v>21770601.081278548</v>
      </c>
      <c r="BK125" s="167">
        <f t="shared" si="112"/>
        <v>21801470.240617007</v>
      </c>
      <c r="BL125" s="167">
        <f t="shared" si="112"/>
        <v>21832383.170221373</v>
      </c>
      <c r="BM125" s="167">
        <f t="shared" si="112"/>
        <v>21863339.932154763</v>
      </c>
      <c r="BN125" s="167">
        <f t="shared" si="112"/>
        <v>21894340.588568289</v>
      </c>
    </row>
    <row r="126" spans="1:69" outlineLevel="1">
      <c r="D126" t="s">
        <v>21</v>
      </c>
      <c r="I126" s="147" t="s">
        <v>153</v>
      </c>
      <c r="J126" s="147" t="s">
        <v>101</v>
      </c>
      <c r="K126" s="144"/>
      <c r="L126" s="130">
        <f t="shared" ref="L126:R126" si="113">Saturation.TV/(1+EXP(-A.TV-B.TV*LN(L$3-Base.TV)))</f>
        <v>0.11528621357563021</v>
      </c>
      <c r="M126" s="130">
        <f t="shared" si="113"/>
        <v>0.13855270307857048</v>
      </c>
      <c r="N126" s="130">
        <f t="shared" si="113"/>
        <v>0.16397954655784172</v>
      </c>
      <c r="O126" s="130">
        <f t="shared" si="113"/>
        <v>0.19105590694576902</v>
      </c>
      <c r="P126" s="130">
        <f t="shared" si="113"/>
        <v>0.21913510989671814</v>
      </c>
      <c r="Q126" s="130">
        <f t="shared" si="113"/>
        <v>0.24749497158836167</v>
      </c>
      <c r="R126" s="130">
        <f t="shared" si="113"/>
        <v>0.27541100790108097</v>
      </c>
      <c r="S126" s="130">
        <f t="shared" ref="S126:BN126" si="114">Saturation.TV/(1+EXP(-A.TV-B.TV*LN(S$3-Base.TV)))</f>
        <v>0.30222724694638431</v>
      </c>
      <c r="T126" s="130">
        <f t="shared" si="114"/>
        <v>0.32741076135251607</v>
      </c>
      <c r="U126" s="130">
        <f t="shared" si="114"/>
        <v>0.35058180911661874</v>
      </c>
      <c r="V126" s="130">
        <f t="shared" si="114"/>
        <v>0.37151878108195235</v>
      </c>
      <c r="W126" s="130">
        <f t="shared" si="114"/>
        <v>0.39014302106446941</v>
      </c>
      <c r="X126" s="130">
        <f t="shared" si="114"/>
        <v>0.4064914145842996</v>
      </c>
      <c r="Y126" s="130">
        <f t="shared" si="114"/>
        <v>0.42068453466568601</v>
      </c>
      <c r="Z126" s="130">
        <f t="shared" si="114"/>
        <v>0.43289621650503046</v>
      </c>
      <c r="AA126" s="130">
        <f t="shared" si="114"/>
        <v>0.44332797677606506</v>
      </c>
      <c r="AB126" s="130">
        <f t="shared" si="114"/>
        <v>0.45218956567667978</v>
      </c>
      <c r="AC126" s="130">
        <f t="shared" si="114"/>
        <v>0.45968549823518146</v>
      </c>
      <c r="AD126" s="130">
        <f t="shared" si="114"/>
        <v>0.46600664888674942</v>
      </c>
      <c r="AE126" s="130">
        <f t="shared" si="114"/>
        <v>0.47132573474916967</v>
      </c>
      <c r="AF126" s="130">
        <f t="shared" si="114"/>
        <v>0.47579555662544076</v>
      </c>
      <c r="AG126" s="130">
        <f t="shared" si="114"/>
        <v>0.47954905213701043</v>
      </c>
      <c r="AH126" s="130">
        <f t="shared" si="114"/>
        <v>0.48270043949494568</v>
      </c>
      <c r="AI126" s="130">
        <f t="shared" si="114"/>
        <v>0.48534693852363342</v>
      </c>
      <c r="AJ126" s="130">
        <f t="shared" si="114"/>
        <v>0.48757072540154228</v>
      </c>
      <c r="AK126" s="130">
        <f t="shared" si="114"/>
        <v>0.48944090531798112</v>
      </c>
      <c r="AL126" s="130">
        <f t="shared" si="114"/>
        <v>0.49101537766752318</v>
      </c>
      <c r="AM126" s="130">
        <f t="shared" si="114"/>
        <v>0.49234252923546645</v>
      </c>
      <c r="AN126" s="130">
        <f t="shared" si="114"/>
        <v>0.49346272979084882</v>
      </c>
      <c r="AO126" s="130">
        <f t="shared" si="114"/>
        <v>0.49440962811902228</v>
      </c>
      <c r="AP126" s="130">
        <f t="shared" si="114"/>
        <v>0.49521125981863373</v>
      </c>
      <c r="AQ126" s="130">
        <f t="shared" si="114"/>
        <v>0.49589098480664151</v>
      </c>
      <c r="AR126" s="130">
        <f t="shared" si="114"/>
        <v>0.49646827495585139</v>
      </c>
      <c r="AS126" s="130">
        <f t="shared" si="114"/>
        <v>0.49695937233360804</v>
      </c>
      <c r="AT126" s="130">
        <f t="shared" si="114"/>
        <v>0.49737783722261741</v>
      </c>
      <c r="AU126" s="130">
        <f t="shared" si="114"/>
        <v>0.49773500317965269</v>
      </c>
      <c r="AV126" s="130">
        <f t="shared" si="114"/>
        <v>0.4980403542448863</v>
      </c>
      <c r="AW126" s="130">
        <f t="shared" si="114"/>
        <v>0.49830183729496907</v>
      </c>
      <c r="AX126" s="130">
        <f t="shared" si="114"/>
        <v>0.49852612056469903</v>
      </c>
      <c r="AY126" s="130">
        <f t="shared" si="114"/>
        <v>0.49871880760359549</v>
      </c>
      <c r="AZ126" s="130">
        <f t="shared" si="114"/>
        <v>0.49888461440202658</v>
      </c>
      <c r="BA126" s="130">
        <f t="shared" si="114"/>
        <v>0.49902751611077195</v>
      </c>
      <c r="BB126" s="130">
        <f t="shared" si="114"/>
        <v>0.49915086867010006</v>
      </c>
      <c r="BC126" s="130">
        <f t="shared" si="114"/>
        <v>0.49925750973664101</v>
      </c>
      <c r="BD126" s="130">
        <f t="shared" si="114"/>
        <v>0.49934984252439113</v>
      </c>
      <c r="BE126" s="130">
        <f t="shared" si="114"/>
        <v>0.49942990553698163</v>
      </c>
      <c r="BF126" s="130">
        <f t="shared" si="114"/>
        <v>0.49949943064089669</v>
      </c>
      <c r="BG126" s="130">
        <f t="shared" si="114"/>
        <v>0.49955989149512142</v>
      </c>
      <c r="BH126" s="130">
        <f t="shared" si="114"/>
        <v>0.49961254399585758</v>
      </c>
      <c r="BI126" s="130">
        <f t="shared" si="114"/>
        <v>0.49965846010195214</v>
      </c>
      <c r="BJ126" s="130">
        <f t="shared" si="114"/>
        <v>0.49969855616624698</v>
      </c>
      <c r="BK126" s="130">
        <f t="shared" si="114"/>
        <v>0.49973361670076477</v>
      </c>
      <c r="BL126" s="130">
        <f t="shared" si="114"/>
        <v>0.49976431434172319</v>
      </c>
      <c r="BM126" s="130">
        <f t="shared" si="114"/>
        <v>0.49979122664740949</v>
      </c>
      <c r="BN126" s="130">
        <f t="shared" si="114"/>
        <v>0.49981485025270028</v>
      </c>
      <c r="BP126" s="148"/>
      <c r="BQ126" s="148"/>
    </row>
    <row r="127" spans="1:69" outlineLevel="1"/>
    <row r="128" spans="1:69" outlineLevel="1">
      <c r="D128" s="53" t="s">
        <v>102</v>
      </c>
      <c r="F128" s="54">
        <v>0.5</v>
      </c>
      <c r="G128" s="19" t="s">
        <v>121</v>
      </c>
      <c r="H128" s="60" t="s">
        <v>191</v>
      </c>
      <c r="K128"/>
    </row>
    <row r="129" spans="1:69" outlineLevel="1">
      <c r="D129" t="s">
        <v>103</v>
      </c>
      <c r="F129" s="46">
        <v>1950</v>
      </c>
      <c r="G129" s="19" t="s">
        <v>122</v>
      </c>
    </row>
    <row r="130" spans="1:69" outlineLevel="1">
      <c r="D130" t="s">
        <v>104</v>
      </c>
      <c r="F130" s="46">
        <v>2000</v>
      </c>
      <c r="G130" s="19" t="s">
        <v>123</v>
      </c>
    </row>
    <row r="131" spans="1:69" outlineLevel="1">
      <c r="D131" t="s">
        <v>105</v>
      </c>
      <c r="F131" s="55">
        <f>INDEX($L$124:$BM$124,MATCH(TimeA.TV,L$3:BM$3,0))</f>
        <v>0.11528621357563046</v>
      </c>
      <c r="G131" s="19" t="s">
        <v>124</v>
      </c>
    </row>
    <row r="132" spans="1:69" outlineLevel="1">
      <c r="D132" t="s">
        <v>106</v>
      </c>
      <c r="F132" s="46">
        <v>2011</v>
      </c>
      <c r="G132" s="19" t="s">
        <v>125</v>
      </c>
    </row>
    <row r="133" spans="1:69" outlineLevel="1">
      <c r="D133" t="s">
        <v>107</v>
      </c>
      <c r="F133" s="55">
        <f>INDEX($L$124:$BM$124,MATCH(TimeB.TV,L$3:BM$3,0))</f>
        <v>0.39014302106446958</v>
      </c>
      <c r="G133" s="19" t="s">
        <v>126</v>
      </c>
    </row>
    <row r="134" spans="1:69" outlineLevel="1">
      <c r="D134" t="s">
        <v>108</v>
      </c>
      <c r="F134" s="61">
        <f>-B.TV*LN(TimeB.TV-Base.TV)-LN(Saturation.TV/NumberB.TV-1)</f>
        <v>-49.845292779748824</v>
      </c>
      <c r="G134" s="19" t="s">
        <v>127</v>
      </c>
    </row>
    <row r="135" spans="1:69" outlineLevel="1">
      <c r="D135" t="s">
        <v>109</v>
      </c>
      <c r="F135" s="61">
        <f>(LN(Saturation.TV/NumberA.TV-1)-LN(Saturation.TV/NumberB.TV-1))/(LN(TimeB.TV-Base.TV)-LN(TimeA.TV-Base.TV))</f>
        <v>12.433518646597733</v>
      </c>
      <c r="G135" s="19" t="s">
        <v>128</v>
      </c>
    </row>
    <row r="136" spans="1:69" outlineLevel="1"/>
    <row r="137" spans="1:69" outlineLevel="1">
      <c r="C137" s="16" t="s">
        <v>195</v>
      </c>
      <c r="L137" s="66">
        <f t="shared" ref="L137:V137" si="115">SUM(L138:L139)</f>
        <v>2567216</v>
      </c>
      <c r="M137" s="66">
        <f t="shared" si="115"/>
        <v>2821257</v>
      </c>
      <c r="N137" s="66">
        <f t="shared" si="115"/>
        <v>2800707</v>
      </c>
      <c r="O137" s="66">
        <f t="shared" si="115"/>
        <v>3916415</v>
      </c>
      <c r="P137" s="66">
        <f t="shared" si="115"/>
        <v>4585828</v>
      </c>
      <c r="Q137" s="66">
        <f t="shared" si="115"/>
        <v>5431395</v>
      </c>
      <c r="R137" s="66">
        <f t="shared" si="115"/>
        <v>6027231</v>
      </c>
      <c r="S137" s="66">
        <f t="shared" si="115"/>
        <v>6499547</v>
      </c>
      <c r="T137" s="66">
        <f t="shared" si="115"/>
        <v>7048202</v>
      </c>
      <c r="U137" s="66">
        <f t="shared" si="115"/>
        <v>7848664</v>
      </c>
      <c r="V137" s="66">
        <f t="shared" si="115"/>
        <v>9884451</v>
      </c>
      <c r="W137" s="66">
        <f t="shared" ref="W137" si="116">SUM(W138:W139)</f>
        <v>11401073.551019065</v>
      </c>
      <c r="X137" s="67">
        <f t="shared" ref="X137:BN137" si="117">X125</f>
        <v>12125553.050839085</v>
      </c>
      <c r="Y137" s="67">
        <f t="shared" si="117"/>
        <v>12803394.478099946</v>
      </c>
      <c r="Z137" s="67">
        <f t="shared" si="117"/>
        <v>13435872.28555778</v>
      </c>
      <c r="AA137" s="67">
        <f t="shared" si="117"/>
        <v>14025715.758722924</v>
      </c>
      <c r="AB137" s="67">
        <f t="shared" si="117"/>
        <v>14575984.302502975</v>
      </c>
      <c r="AC137" s="67">
        <f t="shared" si="117"/>
        <v>15089842.270979766</v>
      </c>
      <c r="AD137" s="67">
        <f t="shared" si="117"/>
        <v>15571320.06633966</v>
      </c>
      <c r="AE137" s="67">
        <f t="shared" si="117"/>
        <v>16025046.864023805</v>
      </c>
      <c r="AF137" s="67">
        <f t="shared" si="117"/>
        <v>16453373.969222896</v>
      </c>
      <c r="AG137" s="67">
        <f t="shared" si="117"/>
        <v>16856155.217170481</v>
      </c>
      <c r="AH137" s="67">
        <f t="shared" si="117"/>
        <v>17122158.627751634</v>
      </c>
      <c r="AI137" s="67">
        <f t="shared" si="117"/>
        <v>17382466.996148404</v>
      </c>
      <c r="AJ137" s="67">
        <f t="shared" si="117"/>
        <v>17639221.652253259</v>
      </c>
      <c r="AK137" s="67">
        <f t="shared" si="117"/>
        <v>17891690.166735958</v>
      </c>
      <c r="AL137" s="67">
        <f t="shared" si="117"/>
        <v>18136150.206901904</v>
      </c>
      <c r="AM137" s="67">
        <f t="shared" si="117"/>
        <v>18371130.696524162</v>
      </c>
      <c r="AN137" s="67">
        <f t="shared" si="117"/>
        <v>18597980.350121524</v>
      </c>
      <c r="AO137" s="67">
        <f t="shared" si="117"/>
        <v>18818734.301551141</v>
      </c>
      <c r="AP137" s="67">
        <f t="shared" si="117"/>
        <v>19037994.04740655</v>
      </c>
      <c r="AQ137" s="67">
        <f t="shared" si="117"/>
        <v>19253562.797102369</v>
      </c>
      <c r="AR137" s="67">
        <f t="shared" si="117"/>
        <v>19460001.920895465</v>
      </c>
      <c r="AS137" s="67">
        <f t="shared" si="117"/>
        <v>19658065.236544725</v>
      </c>
      <c r="AT137" s="67">
        <f t="shared" si="117"/>
        <v>19848958.454540119</v>
      </c>
      <c r="AU137" s="67">
        <f t="shared" si="117"/>
        <v>20032996.681150384</v>
      </c>
      <c r="AV137" s="67">
        <f t="shared" si="117"/>
        <v>20209088.857811261</v>
      </c>
      <c r="AW137" s="67">
        <f t="shared" si="117"/>
        <v>20376585.373177905</v>
      </c>
      <c r="AX137" s="67">
        <f t="shared" si="117"/>
        <v>20535854.05848271</v>
      </c>
      <c r="AY137" s="67">
        <f t="shared" si="117"/>
        <v>20687654.202943072</v>
      </c>
      <c r="AZ137" s="67">
        <f t="shared" si="117"/>
        <v>20832029.080821618</v>
      </c>
      <c r="BA137" s="67">
        <f t="shared" si="117"/>
        <v>20967937.871491175</v>
      </c>
      <c r="BB137" s="67">
        <f t="shared" si="117"/>
        <v>21094729.968796264</v>
      </c>
      <c r="BC137" s="67">
        <f t="shared" si="117"/>
        <v>21212635.671398956</v>
      </c>
      <c r="BD137" s="67">
        <f t="shared" si="117"/>
        <v>21322299.865293577</v>
      </c>
      <c r="BE137" s="67">
        <f t="shared" si="117"/>
        <v>21423849.886241443</v>
      </c>
      <c r="BF137" s="67">
        <f t="shared" si="117"/>
        <v>21516527.688538469</v>
      </c>
      <c r="BG137" s="67">
        <f t="shared" si="117"/>
        <v>21599846.312378671</v>
      </c>
      <c r="BH137" s="67">
        <f t="shared" si="117"/>
        <v>21674057.693555444</v>
      </c>
      <c r="BI137" s="67">
        <f t="shared" si="117"/>
        <v>21739775.630230755</v>
      </c>
      <c r="BJ137" s="67">
        <f t="shared" si="117"/>
        <v>21770601.081278548</v>
      </c>
      <c r="BK137" s="67">
        <f t="shared" si="117"/>
        <v>21801470.240617007</v>
      </c>
      <c r="BL137" s="67">
        <f t="shared" si="117"/>
        <v>21832383.170221373</v>
      </c>
      <c r="BM137" s="67">
        <f t="shared" si="117"/>
        <v>21863339.932154763</v>
      </c>
      <c r="BN137" s="67">
        <f t="shared" si="117"/>
        <v>21894340.588568289</v>
      </c>
    </row>
    <row r="138" spans="1:69" outlineLevel="1">
      <c r="A138" s="281" t="s">
        <v>536</v>
      </c>
      <c r="D138" s="132" t="s">
        <v>386</v>
      </c>
      <c r="I138" t="s">
        <v>153</v>
      </c>
      <c r="J138" s="53" t="s">
        <v>100</v>
      </c>
      <c r="L138" s="180">
        <v>2221093</v>
      </c>
      <c r="M138" s="180">
        <v>2492709</v>
      </c>
      <c r="N138" s="180">
        <v>2528451</v>
      </c>
      <c r="O138" s="180">
        <v>2658885</v>
      </c>
      <c r="P138" s="180">
        <v>2953251</v>
      </c>
      <c r="Q138" s="180">
        <v>3398843</v>
      </c>
      <c r="R138" s="180">
        <v>3972572</v>
      </c>
      <c r="S138" s="180">
        <v>4339398</v>
      </c>
      <c r="T138" s="180">
        <v>4836069</v>
      </c>
      <c r="U138" s="180">
        <v>5170013</v>
      </c>
      <c r="V138" s="180">
        <v>5439662</v>
      </c>
      <c r="W138" s="180">
        <v>5692749.5510190642</v>
      </c>
      <c r="X138" s="167">
        <f t="shared" ref="X138:BN138" si="118">X$137*X142</f>
        <v>6054494.4629229344</v>
      </c>
      <c r="Y138" s="167">
        <f t="shared" si="118"/>
        <v>6392952.1935422122</v>
      </c>
      <c r="Z138" s="167">
        <f t="shared" si="118"/>
        <v>6708759.0987711744</v>
      </c>
      <c r="AA138" s="167">
        <f t="shared" si="118"/>
        <v>7003277.9571932629</v>
      </c>
      <c r="AB138" s="167">
        <f t="shared" si="118"/>
        <v>7278036.3816105668</v>
      </c>
      <c r="AC138" s="167">
        <f t="shared" si="118"/>
        <v>7534614.3877293281</v>
      </c>
      <c r="AD138" s="167">
        <f t="shared" si="118"/>
        <v>7775024.4237750741</v>
      </c>
      <c r="AE138" s="167">
        <f t="shared" si="118"/>
        <v>8001577.9156232914</v>
      </c>
      <c r="AF138" s="167">
        <f t="shared" si="118"/>
        <v>8215448.9098678185</v>
      </c>
      <c r="AG138" s="167">
        <f t="shared" si="118"/>
        <v>8416564.4239596967</v>
      </c>
      <c r="AH138" s="167">
        <f t="shared" si="118"/>
        <v>8549384.4421254452</v>
      </c>
      <c r="AI138" s="167">
        <f t="shared" si="118"/>
        <v>8679360.8290583026</v>
      </c>
      <c r="AJ138" s="167">
        <f t="shared" si="118"/>
        <v>8807562.7871214822</v>
      </c>
      <c r="AK138" s="167">
        <f t="shared" si="118"/>
        <v>8933624.601917807</v>
      </c>
      <c r="AL138" s="167">
        <f t="shared" si="118"/>
        <v>9055687.6495482996</v>
      </c>
      <c r="AM138" s="167">
        <f t="shared" si="118"/>
        <v>9173017.3966821358</v>
      </c>
      <c r="AN138" s="167">
        <f t="shared" si="118"/>
        <v>9286287.2793722432</v>
      </c>
      <c r="AO138" s="167">
        <f t="shared" si="118"/>
        <v>9396513.4744987823</v>
      </c>
      <c r="AP138" s="167">
        <f t="shared" si="118"/>
        <v>9505993.5874187946</v>
      </c>
      <c r="AQ138" s="167">
        <f t="shared" si="118"/>
        <v>9613630.7233036794</v>
      </c>
      <c r="AR138" s="167">
        <f t="shared" si="118"/>
        <v>9716709.2820049226</v>
      </c>
      <c r="AS138" s="167">
        <f t="shared" si="118"/>
        <v>9815605.6575251818</v>
      </c>
      <c r="AT138" s="167">
        <f t="shared" si="118"/>
        <v>9910921.8815783747</v>
      </c>
      <c r="AU138" s="167">
        <f t="shared" si="118"/>
        <v>10002815.292073239</v>
      </c>
      <c r="AV138" s="167">
        <f t="shared" si="118"/>
        <v>10090741.104948517</v>
      </c>
      <c r="AW138" s="167">
        <f t="shared" si="118"/>
        <v>10174374.958232928</v>
      </c>
      <c r="AX138" s="167">
        <f t="shared" si="118"/>
        <v>10253900.516304543</v>
      </c>
      <c r="AY138" s="167">
        <f t="shared" si="118"/>
        <v>10329696.905158129</v>
      </c>
      <c r="AZ138" s="167">
        <f t="shared" si="118"/>
        <v>10401785.732367568</v>
      </c>
      <c r="BA138" s="167">
        <f t="shared" si="118"/>
        <v>10469647.298526354</v>
      </c>
      <c r="BB138" s="167">
        <f t="shared" si="118"/>
        <v>10532956.744937371</v>
      </c>
      <c r="BC138" s="167">
        <f t="shared" si="118"/>
        <v>10591829.063631786</v>
      </c>
      <c r="BD138" s="167">
        <f t="shared" si="118"/>
        <v>10646586.257133154</v>
      </c>
      <c r="BE138" s="167">
        <f t="shared" si="118"/>
        <v>10697291.906348553</v>
      </c>
      <c r="BF138" s="167">
        <f t="shared" si="118"/>
        <v>10743567.506190524</v>
      </c>
      <c r="BG138" s="167">
        <f t="shared" si="118"/>
        <v>10785169.909362059</v>
      </c>
      <c r="BH138" s="167">
        <f t="shared" si="118"/>
        <v>10822224.911681278</v>
      </c>
      <c r="BI138" s="167">
        <f t="shared" si="118"/>
        <v>10855038.992989333</v>
      </c>
      <c r="BJ138" s="167">
        <f t="shared" si="118"/>
        <v>10870430.663942689</v>
      </c>
      <c r="BK138" s="167">
        <f t="shared" si="118"/>
        <v>10885844.159187498</v>
      </c>
      <c r="BL138" s="167">
        <f t="shared" si="118"/>
        <v>10901279.509669051</v>
      </c>
      <c r="BM138" s="167">
        <f t="shared" si="118"/>
        <v>10916736.746376514</v>
      </c>
      <c r="BN138" s="167">
        <f t="shared" si="118"/>
        <v>10932215.900342995</v>
      </c>
    </row>
    <row r="139" spans="1:69" outlineLevel="1">
      <c r="A139" s="281" t="s">
        <v>536</v>
      </c>
      <c r="D139" s="132" t="s">
        <v>387</v>
      </c>
      <c r="I139" t="s">
        <v>153</v>
      </c>
      <c r="J139" s="53" t="s">
        <v>100</v>
      </c>
      <c r="L139" s="180">
        <v>346123</v>
      </c>
      <c r="M139" s="180">
        <v>328548</v>
      </c>
      <c r="N139" s="180">
        <v>272256</v>
      </c>
      <c r="O139" s="180">
        <v>1257530</v>
      </c>
      <c r="P139" s="180">
        <v>1632577</v>
      </c>
      <c r="Q139" s="180">
        <v>2032552</v>
      </c>
      <c r="R139" s="180">
        <v>2054659</v>
      </c>
      <c r="S139" s="180">
        <v>2160149</v>
      </c>
      <c r="T139" s="180">
        <v>2212133</v>
      </c>
      <c r="U139" s="180">
        <v>2678651</v>
      </c>
      <c r="V139" s="180">
        <v>4444789</v>
      </c>
      <c r="W139" s="180">
        <v>5708324</v>
      </c>
      <c r="X139" s="219">
        <f t="shared" ref="X139:BN139" si="119">X$137*X143</f>
        <v>6071058.5879161516</v>
      </c>
      <c r="Y139" s="219">
        <f t="shared" si="119"/>
        <v>6410442.2845577346</v>
      </c>
      <c r="Z139" s="219">
        <f t="shared" si="119"/>
        <v>6727113.1867866069</v>
      </c>
      <c r="AA139" s="219">
        <f t="shared" si="119"/>
        <v>7022437.8015296618</v>
      </c>
      <c r="AB139" s="219">
        <f t="shared" si="119"/>
        <v>7297947.920892409</v>
      </c>
      <c r="AC139" s="219">
        <f t="shared" si="119"/>
        <v>7555227.8832504386</v>
      </c>
      <c r="AD139" s="219">
        <f t="shared" si="119"/>
        <v>7796295.6425645873</v>
      </c>
      <c r="AE139" s="219">
        <f t="shared" si="119"/>
        <v>8023468.9484005142</v>
      </c>
      <c r="AF139" s="219">
        <f t="shared" si="119"/>
        <v>8237925.0593550783</v>
      </c>
      <c r="AG139" s="219">
        <f t="shared" si="119"/>
        <v>8439590.7932107858</v>
      </c>
      <c r="AH139" s="219">
        <f t="shared" si="119"/>
        <v>8572774.1856261883</v>
      </c>
      <c r="AI139" s="219">
        <f t="shared" si="119"/>
        <v>8703106.1670901012</v>
      </c>
      <c r="AJ139" s="219">
        <f t="shared" si="119"/>
        <v>8831658.8651317786</v>
      </c>
      <c r="AK139" s="219">
        <f t="shared" si="119"/>
        <v>8958065.5648181532</v>
      </c>
      <c r="AL139" s="219">
        <f t="shared" si="119"/>
        <v>9080462.5573536064</v>
      </c>
      <c r="AM139" s="219">
        <f t="shared" si="119"/>
        <v>9198113.2998420261</v>
      </c>
      <c r="AN139" s="219">
        <f t="shared" si="119"/>
        <v>9311693.070749281</v>
      </c>
      <c r="AO139" s="219">
        <f t="shared" si="119"/>
        <v>9422220.8270523604</v>
      </c>
      <c r="AP139" s="219">
        <f t="shared" si="119"/>
        <v>9532000.4599877577</v>
      </c>
      <c r="AQ139" s="219">
        <f t="shared" si="119"/>
        <v>9639932.07379869</v>
      </c>
      <c r="AR139" s="219">
        <f t="shared" si="119"/>
        <v>9743292.6388905421</v>
      </c>
      <c r="AS139" s="219">
        <f t="shared" si="119"/>
        <v>9842459.5790195446</v>
      </c>
      <c r="AT139" s="219">
        <f t="shared" si="119"/>
        <v>9938036.5729617458</v>
      </c>
      <c r="AU139" s="219">
        <f t="shared" si="119"/>
        <v>10030181.389077146</v>
      </c>
      <c r="AV139" s="219">
        <f t="shared" si="119"/>
        <v>10118347.752862746</v>
      </c>
      <c r="AW139" s="219">
        <f t="shared" si="119"/>
        <v>10202210.414944978</v>
      </c>
      <c r="AX139" s="219">
        <f t="shared" si="119"/>
        <v>10281953.542178167</v>
      </c>
      <c r="AY139" s="219">
        <f t="shared" si="119"/>
        <v>10357957.297784945</v>
      </c>
      <c r="AZ139" s="219">
        <f t="shared" si="119"/>
        <v>10430243.348454053</v>
      </c>
      <c r="BA139" s="219">
        <f t="shared" si="119"/>
        <v>10498290.572964823</v>
      </c>
      <c r="BB139" s="219">
        <f t="shared" si="119"/>
        <v>10561773.223858895</v>
      </c>
      <c r="BC139" s="219">
        <f t="shared" si="119"/>
        <v>10620806.607767172</v>
      </c>
      <c r="BD139" s="219">
        <f t="shared" si="119"/>
        <v>10675713.608160425</v>
      </c>
      <c r="BE139" s="219">
        <f t="shared" si="119"/>
        <v>10726557.979892891</v>
      </c>
      <c r="BF139" s="219">
        <f t="shared" si="119"/>
        <v>10772960.182347948</v>
      </c>
      <c r="BG139" s="219">
        <f t="shared" si="119"/>
        <v>10814676.403016612</v>
      </c>
      <c r="BH139" s="219">
        <f t="shared" si="119"/>
        <v>10851832.781874169</v>
      </c>
      <c r="BI139" s="219">
        <f t="shared" si="119"/>
        <v>10884736.637241423</v>
      </c>
      <c r="BJ139" s="219">
        <f t="shared" si="119"/>
        <v>10900170.41733586</v>
      </c>
      <c r="BK139" s="219">
        <f t="shared" si="119"/>
        <v>10915626.081429511</v>
      </c>
      <c r="BL139" s="219">
        <f t="shared" si="119"/>
        <v>10931103.660552325</v>
      </c>
      <c r="BM139" s="219">
        <f t="shared" si="119"/>
        <v>10946603.185778251</v>
      </c>
      <c r="BN139" s="219">
        <f t="shared" si="119"/>
        <v>10962124.688225295</v>
      </c>
    </row>
    <row r="140" spans="1:69" outlineLevel="1"/>
    <row r="141" spans="1:69" outlineLevel="1">
      <c r="C141" s="16" t="s">
        <v>197</v>
      </c>
    </row>
    <row r="142" spans="1:69" outlineLevel="1">
      <c r="D142" s="132" t="s">
        <v>386</v>
      </c>
      <c r="I142" s="53" t="s">
        <v>153</v>
      </c>
      <c r="J142" s="53" t="s">
        <v>101</v>
      </c>
      <c r="K142" s="103" t="str">
        <f t="array" ref="K142">IF(OR(S142:BM142&lt;0,S142:BM142&gt;1),"error","ok")</f>
        <v>ok</v>
      </c>
      <c r="M142" s="179">
        <f t="shared" ref="M142:V142" si="120">M138/M$137</f>
        <v>0.88354552598363068</v>
      </c>
      <c r="N142" s="179">
        <f t="shared" si="120"/>
        <v>0.90279025974512861</v>
      </c>
      <c r="O142" s="179">
        <f t="shared" si="120"/>
        <v>0.67890787876157144</v>
      </c>
      <c r="P142" s="179">
        <f t="shared" si="120"/>
        <v>0.64399515202052937</v>
      </c>
      <c r="Q142" s="179">
        <f t="shared" si="120"/>
        <v>0.62577717142649358</v>
      </c>
      <c r="R142" s="179">
        <f t="shared" si="120"/>
        <v>0.6591039898752844</v>
      </c>
      <c r="S142" s="179">
        <f t="shared" si="120"/>
        <v>0.66764622211363345</v>
      </c>
      <c r="T142" s="179">
        <f t="shared" si="120"/>
        <v>0.68614222464112129</v>
      </c>
      <c r="U142" s="179">
        <f t="shared" si="120"/>
        <v>0.65871248915739034</v>
      </c>
      <c r="V142" s="179">
        <f t="shared" si="120"/>
        <v>0.55032515210000033</v>
      </c>
      <c r="W142" s="179">
        <f t="shared" ref="W142" si="121">W138/W$137</f>
        <v>0.49931697445371076</v>
      </c>
      <c r="X142" s="178">
        <f t="shared" ref="X142:AG142" si="122">$W$142+INDEX(scenario.fixed.television,MATCH(scenario.fixed.television.selected,scenarios,0))</f>
        <v>0.49931697445371076</v>
      </c>
      <c r="Y142" s="178">
        <f t="shared" si="122"/>
        <v>0.49931697445371076</v>
      </c>
      <c r="Z142" s="178">
        <f t="shared" si="122"/>
        <v>0.49931697445371076</v>
      </c>
      <c r="AA142" s="178">
        <f t="shared" si="122"/>
        <v>0.49931697445371076</v>
      </c>
      <c r="AB142" s="178">
        <f t="shared" si="122"/>
        <v>0.49931697445371076</v>
      </c>
      <c r="AC142" s="178">
        <f t="shared" si="122"/>
        <v>0.49931697445371076</v>
      </c>
      <c r="AD142" s="178">
        <f t="shared" si="122"/>
        <v>0.49931697445371076</v>
      </c>
      <c r="AE142" s="178">
        <f t="shared" si="122"/>
        <v>0.49931697445371076</v>
      </c>
      <c r="AF142" s="178">
        <f t="shared" si="122"/>
        <v>0.49931697445371076</v>
      </c>
      <c r="AG142" s="178">
        <f t="shared" si="122"/>
        <v>0.49931697445371076</v>
      </c>
      <c r="AH142" s="179">
        <f t="shared" ref="AH142:BN143" si="123">AG142</f>
        <v>0.49931697445371076</v>
      </c>
      <c r="AI142" s="179">
        <f t="shared" si="123"/>
        <v>0.49931697445371076</v>
      </c>
      <c r="AJ142" s="179">
        <f t="shared" si="123"/>
        <v>0.49931697445371076</v>
      </c>
      <c r="AK142" s="179">
        <f t="shared" si="123"/>
        <v>0.49931697445371076</v>
      </c>
      <c r="AL142" s="179">
        <f t="shared" si="123"/>
        <v>0.49931697445371076</v>
      </c>
      <c r="AM142" s="179">
        <f t="shared" si="123"/>
        <v>0.49931697445371076</v>
      </c>
      <c r="AN142" s="179">
        <f t="shared" si="123"/>
        <v>0.49931697445371076</v>
      </c>
      <c r="AO142" s="179">
        <f t="shared" si="123"/>
        <v>0.49931697445371076</v>
      </c>
      <c r="AP142" s="179">
        <f t="shared" si="123"/>
        <v>0.49931697445371076</v>
      </c>
      <c r="AQ142" s="179">
        <f t="shared" si="123"/>
        <v>0.49931697445371076</v>
      </c>
      <c r="AR142" s="179">
        <f t="shared" si="123"/>
        <v>0.49931697445371076</v>
      </c>
      <c r="AS142" s="179">
        <f t="shared" si="123"/>
        <v>0.49931697445371076</v>
      </c>
      <c r="AT142" s="179">
        <f t="shared" si="123"/>
        <v>0.49931697445371076</v>
      </c>
      <c r="AU142" s="179">
        <f t="shared" si="123"/>
        <v>0.49931697445371076</v>
      </c>
      <c r="AV142" s="179">
        <f t="shared" si="123"/>
        <v>0.49931697445371076</v>
      </c>
      <c r="AW142" s="179">
        <f t="shared" si="123"/>
        <v>0.49931697445371076</v>
      </c>
      <c r="AX142" s="179">
        <f t="shared" si="123"/>
        <v>0.49931697445371076</v>
      </c>
      <c r="AY142" s="179">
        <f t="shared" si="123"/>
        <v>0.49931697445371076</v>
      </c>
      <c r="AZ142" s="179">
        <f t="shared" si="123"/>
        <v>0.49931697445371076</v>
      </c>
      <c r="BA142" s="179">
        <f t="shared" si="123"/>
        <v>0.49931697445371076</v>
      </c>
      <c r="BB142" s="179">
        <f t="shared" si="123"/>
        <v>0.49931697445371076</v>
      </c>
      <c r="BC142" s="179">
        <f t="shared" si="123"/>
        <v>0.49931697445371076</v>
      </c>
      <c r="BD142" s="179">
        <f t="shared" si="123"/>
        <v>0.49931697445371076</v>
      </c>
      <c r="BE142" s="179">
        <f t="shared" si="123"/>
        <v>0.49931697445371076</v>
      </c>
      <c r="BF142" s="179">
        <f t="shared" si="123"/>
        <v>0.49931697445371076</v>
      </c>
      <c r="BG142" s="179">
        <f t="shared" si="123"/>
        <v>0.49931697445371076</v>
      </c>
      <c r="BH142" s="179">
        <f t="shared" si="123"/>
        <v>0.49931697445371076</v>
      </c>
      <c r="BI142" s="179">
        <f t="shared" si="123"/>
        <v>0.49931697445371076</v>
      </c>
      <c r="BJ142" s="179">
        <f t="shared" si="123"/>
        <v>0.49931697445371076</v>
      </c>
      <c r="BK142" s="179">
        <f t="shared" si="123"/>
        <v>0.49931697445371076</v>
      </c>
      <c r="BL142" s="179">
        <f t="shared" si="123"/>
        <v>0.49931697445371076</v>
      </c>
      <c r="BM142" s="179">
        <f t="shared" si="123"/>
        <v>0.49931697445371076</v>
      </c>
      <c r="BN142" s="179">
        <f t="shared" si="123"/>
        <v>0.49931697445371076</v>
      </c>
      <c r="BP142"/>
      <c r="BQ142"/>
    </row>
    <row r="143" spans="1:69" outlineLevel="1">
      <c r="D143" s="132" t="s">
        <v>387</v>
      </c>
      <c r="I143" s="53" t="s">
        <v>153</v>
      </c>
      <c r="J143" s="53" t="s">
        <v>101</v>
      </c>
      <c r="K143" s="103" t="str">
        <f t="array" ref="K143">IF(OR(S143:BM143&lt;0,S143:BM143&gt;1),"error","ok")</f>
        <v>ok</v>
      </c>
      <c r="M143" s="179">
        <f t="shared" ref="M143:V143" si="124">M139/M$137</f>
        <v>0.1164544740163693</v>
      </c>
      <c r="N143" s="179">
        <f t="shared" si="124"/>
        <v>9.7209740254871363E-2</v>
      </c>
      <c r="O143" s="179">
        <f t="shared" si="124"/>
        <v>0.32109212123842851</v>
      </c>
      <c r="P143" s="179">
        <f t="shared" si="124"/>
        <v>0.35600484797947068</v>
      </c>
      <c r="Q143" s="179">
        <f t="shared" si="124"/>
        <v>0.37422282857350642</v>
      </c>
      <c r="R143" s="179">
        <f t="shared" si="124"/>
        <v>0.34089601012471565</v>
      </c>
      <c r="S143" s="179">
        <f t="shared" si="124"/>
        <v>0.33235377788636655</v>
      </c>
      <c r="T143" s="179">
        <f t="shared" si="124"/>
        <v>0.31385777535887877</v>
      </c>
      <c r="U143" s="179">
        <f t="shared" si="124"/>
        <v>0.34128751084260966</v>
      </c>
      <c r="V143" s="179">
        <f t="shared" si="124"/>
        <v>0.44967484789999973</v>
      </c>
      <c r="W143" s="179">
        <f t="shared" ref="W143" si="125">W139/W$137</f>
        <v>0.50068302554628918</v>
      </c>
      <c r="X143" s="178">
        <f t="shared" ref="X143:AG143" si="126">1-X142</f>
        <v>0.5006830255462893</v>
      </c>
      <c r="Y143" s="178">
        <f t="shared" si="126"/>
        <v>0.5006830255462893</v>
      </c>
      <c r="Z143" s="178">
        <f t="shared" si="126"/>
        <v>0.5006830255462893</v>
      </c>
      <c r="AA143" s="178">
        <f t="shared" si="126"/>
        <v>0.5006830255462893</v>
      </c>
      <c r="AB143" s="178">
        <f t="shared" si="126"/>
        <v>0.5006830255462893</v>
      </c>
      <c r="AC143" s="178">
        <f t="shared" si="126"/>
        <v>0.5006830255462893</v>
      </c>
      <c r="AD143" s="178">
        <f t="shared" si="126"/>
        <v>0.5006830255462893</v>
      </c>
      <c r="AE143" s="178">
        <f t="shared" si="126"/>
        <v>0.5006830255462893</v>
      </c>
      <c r="AF143" s="178">
        <f t="shared" si="126"/>
        <v>0.5006830255462893</v>
      </c>
      <c r="AG143" s="178">
        <f t="shared" si="126"/>
        <v>0.5006830255462893</v>
      </c>
      <c r="AH143" s="179">
        <f t="shared" si="123"/>
        <v>0.5006830255462893</v>
      </c>
      <c r="AI143" s="179">
        <f t="shared" si="123"/>
        <v>0.5006830255462893</v>
      </c>
      <c r="AJ143" s="179">
        <f t="shared" si="123"/>
        <v>0.5006830255462893</v>
      </c>
      <c r="AK143" s="179">
        <f t="shared" si="123"/>
        <v>0.5006830255462893</v>
      </c>
      <c r="AL143" s="179">
        <f t="shared" si="123"/>
        <v>0.5006830255462893</v>
      </c>
      <c r="AM143" s="179">
        <f t="shared" si="123"/>
        <v>0.5006830255462893</v>
      </c>
      <c r="AN143" s="179">
        <f t="shared" si="123"/>
        <v>0.5006830255462893</v>
      </c>
      <c r="AO143" s="179">
        <f t="shared" si="123"/>
        <v>0.5006830255462893</v>
      </c>
      <c r="AP143" s="179">
        <f t="shared" si="123"/>
        <v>0.5006830255462893</v>
      </c>
      <c r="AQ143" s="179">
        <f t="shared" si="123"/>
        <v>0.5006830255462893</v>
      </c>
      <c r="AR143" s="179">
        <f t="shared" si="123"/>
        <v>0.5006830255462893</v>
      </c>
      <c r="AS143" s="179">
        <f t="shared" si="123"/>
        <v>0.5006830255462893</v>
      </c>
      <c r="AT143" s="179">
        <f t="shared" si="123"/>
        <v>0.5006830255462893</v>
      </c>
      <c r="AU143" s="179">
        <f t="shared" si="123"/>
        <v>0.5006830255462893</v>
      </c>
      <c r="AV143" s="179">
        <f t="shared" si="123"/>
        <v>0.5006830255462893</v>
      </c>
      <c r="AW143" s="179">
        <f t="shared" si="123"/>
        <v>0.5006830255462893</v>
      </c>
      <c r="AX143" s="179">
        <f t="shared" si="123"/>
        <v>0.5006830255462893</v>
      </c>
      <c r="AY143" s="179">
        <f t="shared" si="123"/>
        <v>0.5006830255462893</v>
      </c>
      <c r="AZ143" s="179">
        <f t="shared" si="123"/>
        <v>0.5006830255462893</v>
      </c>
      <c r="BA143" s="179">
        <f t="shared" si="123"/>
        <v>0.5006830255462893</v>
      </c>
      <c r="BB143" s="179">
        <f t="shared" si="123"/>
        <v>0.5006830255462893</v>
      </c>
      <c r="BC143" s="179">
        <f t="shared" si="123"/>
        <v>0.5006830255462893</v>
      </c>
      <c r="BD143" s="179">
        <f t="shared" si="123"/>
        <v>0.5006830255462893</v>
      </c>
      <c r="BE143" s="179">
        <f t="shared" si="123"/>
        <v>0.5006830255462893</v>
      </c>
      <c r="BF143" s="179">
        <f t="shared" si="123"/>
        <v>0.5006830255462893</v>
      </c>
      <c r="BG143" s="179">
        <f t="shared" si="123"/>
        <v>0.5006830255462893</v>
      </c>
      <c r="BH143" s="179">
        <f t="shared" si="123"/>
        <v>0.5006830255462893</v>
      </c>
      <c r="BI143" s="179">
        <f t="shared" si="123"/>
        <v>0.5006830255462893</v>
      </c>
      <c r="BJ143" s="179">
        <f t="shared" si="123"/>
        <v>0.5006830255462893</v>
      </c>
      <c r="BK143" s="179">
        <f t="shared" si="123"/>
        <v>0.5006830255462893</v>
      </c>
      <c r="BL143" s="179">
        <f t="shared" si="123"/>
        <v>0.5006830255462893</v>
      </c>
      <c r="BM143" s="179">
        <f t="shared" si="123"/>
        <v>0.5006830255462893</v>
      </c>
      <c r="BN143" s="179">
        <f t="shared" si="123"/>
        <v>0.5006830255462893</v>
      </c>
      <c r="BP143"/>
      <c r="BQ143"/>
    </row>
    <row r="144" spans="1:69" outlineLevel="1">
      <c r="D144" s="53" t="s">
        <v>65</v>
      </c>
      <c r="K144" s="103" t="str">
        <f t="array" ref="K144">IF(AND(S144:BM144=1),"ok","error")</f>
        <v>ok</v>
      </c>
      <c r="S144" s="70">
        <f t="shared" ref="S144:BN144" si="127">SUM(S142:S143)</f>
        <v>1</v>
      </c>
      <c r="T144" s="70">
        <f t="shared" si="127"/>
        <v>1</v>
      </c>
      <c r="U144" s="70">
        <f t="shared" si="127"/>
        <v>1</v>
      </c>
      <c r="V144" s="70">
        <f t="shared" si="127"/>
        <v>1</v>
      </c>
      <c r="W144" s="70">
        <f t="shared" ref="W144" si="128">SUM(W142:W143)</f>
        <v>1</v>
      </c>
      <c r="X144" s="70">
        <f t="shared" si="127"/>
        <v>1</v>
      </c>
      <c r="Y144" s="70">
        <f t="shared" si="127"/>
        <v>1</v>
      </c>
      <c r="Z144" s="70">
        <f t="shared" si="127"/>
        <v>1</v>
      </c>
      <c r="AA144" s="70">
        <f t="shared" si="127"/>
        <v>1</v>
      </c>
      <c r="AB144" s="70">
        <f t="shared" si="127"/>
        <v>1</v>
      </c>
      <c r="AC144" s="70">
        <f t="shared" si="127"/>
        <v>1</v>
      </c>
      <c r="AD144" s="70">
        <f t="shared" si="127"/>
        <v>1</v>
      </c>
      <c r="AE144" s="70">
        <f t="shared" si="127"/>
        <v>1</v>
      </c>
      <c r="AF144" s="70">
        <f t="shared" si="127"/>
        <v>1</v>
      </c>
      <c r="AG144" s="70">
        <f t="shared" si="127"/>
        <v>1</v>
      </c>
      <c r="AH144" s="70">
        <f t="shared" si="127"/>
        <v>1</v>
      </c>
      <c r="AI144" s="70">
        <f t="shared" si="127"/>
        <v>1</v>
      </c>
      <c r="AJ144" s="70">
        <f t="shared" si="127"/>
        <v>1</v>
      </c>
      <c r="AK144" s="70">
        <f t="shared" si="127"/>
        <v>1</v>
      </c>
      <c r="AL144" s="70">
        <f t="shared" si="127"/>
        <v>1</v>
      </c>
      <c r="AM144" s="70">
        <f t="shared" si="127"/>
        <v>1</v>
      </c>
      <c r="AN144" s="70">
        <f t="shared" si="127"/>
        <v>1</v>
      </c>
      <c r="AO144" s="70">
        <f t="shared" si="127"/>
        <v>1</v>
      </c>
      <c r="AP144" s="70">
        <f t="shared" si="127"/>
        <v>1</v>
      </c>
      <c r="AQ144" s="70">
        <f t="shared" si="127"/>
        <v>1</v>
      </c>
      <c r="AR144" s="70">
        <f t="shared" si="127"/>
        <v>1</v>
      </c>
      <c r="AS144" s="70">
        <f t="shared" si="127"/>
        <v>1</v>
      </c>
      <c r="AT144" s="70">
        <f t="shared" si="127"/>
        <v>1</v>
      </c>
      <c r="AU144" s="70">
        <f t="shared" si="127"/>
        <v>1</v>
      </c>
      <c r="AV144" s="70">
        <f t="shared" si="127"/>
        <v>1</v>
      </c>
      <c r="AW144" s="70">
        <f t="shared" si="127"/>
        <v>1</v>
      </c>
      <c r="AX144" s="70">
        <f t="shared" si="127"/>
        <v>1</v>
      </c>
      <c r="AY144" s="70">
        <f t="shared" si="127"/>
        <v>1</v>
      </c>
      <c r="AZ144" s="70">
        <f t="shared" si="127"/>
        <v>1</v>
      </c>
      <c r="BA144" s="70">
        <f t="shared" si="127"/>
        <v>1</v>
      </c>
      <c r="BB144" s="70">
        <f t="shared" si="127"/>
        <v>1</v>
      </c>
      <c r="BC144" s="70">
        <f t="shared" si="127"/>
        <v>1</v>
      </c>
      <c r="BD144" s="70">
        <f t="shared" si="127"/>
        <v>1</v>
      </c>
      <c r="BE144" s="70">
        <f t="shared" si="127"/>
        <v>1</v>
      </c>
      <c r="BF144" s="70">
        <f t="shared" si="127"/>
        <v>1</v>
      </c>
      <c r="BG144" s="70">
        <f t="shared" si="127"/>
        <v>1</v>
      </c>
      <c r="BH144" s="70">
        <f t="shared" si="127"/>
        <v>1</v>
      </c>
      <c r="BI144" s="70">
        <f t="shared" si="127"/>
        <v>1</v>
      </c>
      <c r="BJ144" s="70">
        <f t="shared" si="127"/>
        <v>1</v>
      </c>
      <c r="BK144" s="70">
        <f t="shared" si="127"/>
        <v>1</v>
      </c>
      <c r="BL144" s="70">
        <f t="shared" si="127"/>
        <v>1</v>
      </c>
      <c r="BM144" s="70">
        <f t="shared" si="127"/>
        <v>1</v>
      </c>
      <c r="BN144" s="70">
        <f t="shared" si="127"/>
        <v>1</v>
      </c>
      <c r="BP144"/>
      <c r="BQ144"/>
    </row>
    <row r="145" spans="1:70" outlineLevel="1"/>
    <row r="147" spans="1:70" s="89" customFormat="1" ht="18" customHeight="1">
      <c r="A147" s="271">
        <v>3</v>
      </c>
      <c r="B147" s="87" t="s">
        <v>230</v>
      </c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95"/>
      <c r="BQ147" s="95"/>
      <c r="BR147" s="88"/>
    </row>
    <row r="149" spans="1:70" ht="15.75">
      <c r="B149" s="17" t="s">
        <v>231</v>
      </c>
      <c r="C149" s="17"/>
      <c r="D149" s="17"/>
    </row>
    <row r="150" spans="1:70" hidden="1" outlineLevel="1"/>
    <row r="151" spans="1:70" hidden="1" outlineLevel="1">
      <c r="B151" s="90" t="s">
        <v>233</v>
      </c>
    </row>
    <row r="152" spans="1:70" s="79" customFormat="1" hidden="1" outlineLevel="1">
      <c r="A152" s="270"/>
      <c r="C152" s="52" t="s">
        <v>201</v>
      </c>
      <c r="K152" s="103"/>
      <c r="L152" s="221">
        <f>SUM(L153:L155)</f>
        <v>102893108288.17453</v>
      </c>
      <c r="M152" s="221">
        <f>SUM(M153:M155)</f>
        <v>126243947142.03151</v>
      </c>
      <c r="N152" s="221">
        <f>SUM(N153:N155)</f>
        <v>151268096306.62323</v>
      </c>
      <c r="O152" s="221">
        <f>SUM(O153:O155)</f>
        <v>157090572422.32141</v>
      </c>
      <c r="P152" s="221">
        <f t="shared" ref="P152:W152" si="129">SUM(P153:P155)</f>
        <v>165853880320.61679</v>
      </c>
      <c r="Q152" s="221">
        <f t="shared" si="129"/>
        <v>180297237714.18079</v>
      </c>
      <c r="R152" s="221">
        <f t="shared" si="129"/>
        <v>185507736585.9144</v>
      </c>
      <c r="S152" s="221">
        <f t="shared" si="129"/>
        <v>191382684292.19345</v>
      </c>
      <c r="T152" s="221">
        <f t="shared" si="129"/>
        <v>199413067820.19</v>
      </c>
      <c r="U152" s="221">
        <f t="shared" si="129"/>
        <v>203244048779.17914</v>
      </c>
      <c r="V152" s="221">
        <f t="shared" si="129"/>
        <v>196701061612.14539</v>
      </c>
      <c r="W152" s="221">
        <f t="shared" si="129"/>
        <v>206525295365.96347</v>
      </c>
      <c r="X152" s="221">
        <f t="shared" ref="X152:BN152" si="130">SUM(X153:X155)</f>
        <v>222931618214.15613</v>
      </c>
      <c r="Y152" s="221">
        <f t="shared" si="130"/>
        <v>239812721295.18405</v>
      </c>
      <c r="Z152" s="221">
        <f t="shared" si="130"/>
        <v>256598542686.99213</v>
      </c>
      <c r="AA152" s="221">
        <f t="shared" si="130"/>
        <v>271920647561.25708</v>
      </c>
      <c r="AB152" s="221">
        <f t="shared" si="130"/>
        <v>286497508007.87708</v>
      </c>
      <c r="AC152" s="221">
        <f t="shared" si="130"/>
        <v>299453749215.57721</v>
      </c>
      <c r="AD152" s="221">
        <f t="shared" si="130"/>
        <v>311283094204.25574</v>
      </c>
      <c r="AE152" s="221">
        <f t="shared" si="130"/>
        <v>320837785984.62231</v>
      </c>
      <c r="AF152" s="221">
        <f t="shared" si="130"/>
        <v>329764135447.76379</v>
      </c>
      <c r="AG152" s="221">
        <f t="shared" si="130"/>
        <v>338022579560.31189</v>
      </c>
      <c r="AH152" s="221">
        <f t="shared" si="130"/>
        <v>341477017459.70374</v>
      </c>
      <c r="AI152" s="221">
        <f t="shared" si="130"/>
        <v>343496732572.22302</v>
      </c>
      <c r="AJ152" s="221">
        <f t="shared" si="130"/>
        <v>345453575647.63928</v>
      </c>
      <c r="AK152" s="221">
        <f t="shared" si="130"/>
        <v>347347775871.31299</v>
      </c>
      <c r="AL152" s="221">
        <f t="shared" si="130"/>
        <v>349169301650.72729</v>
      </c>
      <c r="AM152" s="221">
        <f t="shared" si="130"/>
        <v>350906704699.40759</v>
      </c>
      <c r="AN152" s="221">
        <f t="shared" si="130"/>
        <v>352557684223.76196</v>
      </c>
      <c r="AO152" s="221">
        <f t="shared" si="130"/>
        <v>354126319599.01465</v>
      </c>
      <c r="AP152" s="221">
        <f t="shared" si="130"/>
        <v>355622815726.48865</v>
      </c>
      <c r="AQ152" s="221">
        <f t="shared" si="130"/>
        <v>357050285676.4397</v>
      </c>
      <c r="AR152" s="221">
        <f t="shared" si="130"/>
        <v>358394407521.77026</v>
      </c>
      <c r="AS152" s="221">
        <f t="shared" si="130"/>
        <v>359646723191.28333</v>
      </c>
      <c r="AT152" s="221">
        <f t="shared" si="130"/>
        <v>360810531048.5957</v>
      </c>
      <c r="AU152" s="221">
        <f t="shared" si="130"/>
        <v>361887831377.21143</v>
      </c>
      <c r="AV152" s="221">
        <f t="shared" si="130"/>
        <v>362876955668.98157</v>
      </c>
      <c r="AW152" s="221">
        <f t="shared" si="130"/>
        <v>363775776530.08325</v>
      </c>
      <c r="AX152" s="221">
        <f t="shared" si="130"/>
        <v>364585482059.80139</v>
      </c>
      <c r="AY152" s="221">
        <f t="shared" si="130"/>
        <v>365309314226.72937</v>
      </c>
      <c r="AZ152" s="221">
        <f t="shared" si="130"/>
        <v>365949159375.32117</v>
      </c>
      <c r="BA152" s="221">
        <f t="shared" si="130"/>
        <v>366503664664.80542</v>
      </c>
      <c r="BB152" s="221">
        <f t="shared" si="130"/>
        <v>366970969262.24768</v>
      </c>
      <c r="BC152" s="221">
        <f t="shared" si="130"/>
        <v>367351959862.59082</v>
      </c>
      <c r="BD152" s="221">
        <f t="shared" si="130"/>
        <v>367649566022.43091</v>
      </c>
      <c r="BE152" s="221">
        <f t="shared" si="130"/>
        <v>367865966640.80139</v>
      </c>
      <c r="BF152" s="221">
        <f t="shared" si="130"/>
        <v>368000575183.64685</v>
      </c>
      <c r="BG152" s="221">
        <f t="shared" si="130"/>
        <v>368051887010.65784</v>
      </c>
      <c r="BH152" s="221">
        <f t="shared" si="130"/>
        <v>368020397965.63611</v>
      </c>
      <c r="BI152" s="221">
        <f t="shared" si="130"/>
        <v>367908502116.58301</v>
      </c>
      <c r="BJ152" s="221">
        <f t="shared" si="130"/>
        <v>367785312002.70618</v>
      </c>
      <c r="BK152" s="221">
        <f t="shared" si="130"/>
        <v>367690474580.18457</v>
      </c>
      <c r="BL152" s="221">
        <f t="shared" si="130"/>
        <v>367595995920.56177</v>
      </c>
      <c r="BM152" s="221">
        <f t="shared" si="130"/>
        <v>367501876062.91357</v>
      </c>
      <c r="BN152" s="221">
        <f t="shared" si="130"/>
        <v>367408115046.8186</v>
      </c>
      <c r="BP152"/>
      <c r="BQ152"/>
      <c r="BR152"/>
    </row>
    <row r="153" spans="1:70" s="79" customFormat="1" hidden="1" outlineLevel="1">
      <c r="A153" s="281" t="s">
        <v>536</v>
      </c>
      <c r="D153" s="113" t="s">
        <v>202</v>
      </c>
      <c r="H153" s="79" t="s">
        <v>129</v>
      </c>
      <c r="I153" s="79" t="s">
        <v>168</v>
      </c>
      <c r="J153" s="80" t="s">
        <v>117</v>
      </c>
      <c r="K153" s="103"/>
      <c r="L153" s="177">
        <v>93286334128.658737</v>
      </c>
      <c r="M153" s="177">
        <v>115760234595.35306</v>
      </c>
      <c r="N153" s="177">
        <v>138438027922.41241</v>
      </c>
      <c r="O153" s="177">
        <v>140919164288.52954</v>
      </c>
      <c r="P153" s="177">
        <v>140576947618.61804</v>
      </c>
      <c r="Q153" s="177">
        <v>142899306922.17715</v>
      </c>
      <c r="R153" s="177">
        <v>140856693583.29266</v>
      </c>
      <c r="S153" s="177">
        <v>131701864588.8149</v>
      </c>
      <c r="T153" s="177">
        <v>120656245424.46269</v>
      </c>
      <c r="U153" s="177">
        <v>110798774032.6257</v>
      </c>
      <c r="V153" s="177">
        <v>98931792333.350891</v>
      </c>
      <c r="W153" s="177">
        <v>94286539688.281219</v>
      </c>
      <c r="X153" s="177">
        <v>91533408832.203003</v>
      </c>
      <c r="Y153" s="167">
        <f t="shared" ref="Y153:BN153" si="131">Y161*AVERAGE(X32:Y32)</f>
        <v>90256496675.431061</v>
      </c>
      <c r="Z153" s="167">
        <f t="shared" si="131"/>
        <v>89425827915.222183</v>
      </c>
      <c r="AA153" s="167">
        <f t="shared" si="131"/>
        <v>89028312381.875671</v>
      </c>
      <c r="AB153" s="167">
        <f t="shared" si="131"/>
        <v>89056511652.47908</v>
      </c>
      <c r="AC153" s="167">
        <f t="shared" si="131"/>
        <v>89057173614.136505</v>
      </c>
      <c r="AD153" s="167">
        <f t="shared" si="131"/>
        <v>89030848540.29361</v>
      </c>
      <c r="AE153" s="167">
        <f t="shared" si="131"/>
        <v>88981211267.11499</v>
      </c>
      <c r="AF153" s="167">
        <f t="shared" si="131"/>
        <v>88909207520.719971</v>
      </c>
      <c r="AG153" s="167">
        <f t="shared" si="131"/>
        <v>88808013637.158447</v>
      </c>
      <c r="AH153" s="167">
        <f t="shared" si="131"/>
        <v>89758425735.254837</v>
      </c>
      <c r="AI153" s="167">
        <f t="shared" si="131"/>
        <v>90724754972.962036</v>
      </c>
      <c r="AJ153" s="167">
        <f t="shared" si="131"/>
        <v>91674103131.735046</v>
      </c>
      <c r="AK153" s="167">
        <f t="shared" si="131"/>
        <v>92609057008.717087</v>
      </c>
      <c r="AL153" s="167">
        <f t="shared" si="131"/>
        <v>93521437484.679626</v>
      </c>
      <c r="AM153" s="167">
        <f t="shared" si="131"/>
        <v>94401709255.484146</v>
      </c>
      <c r="AN153" s="167">
        <f t="shared" si="131"/>
        <v>95249647660.196045</v>
      </c>
      <c r="AO153" s="167">
        <f t="shared" si="131"/>
        <v>96071465578.238251</v>
      </c>
      <c r="AP153" s="167">
        <f t="shared" si="131"/>
        <v>96879348125.544861</v>
      </c>
      <c r="AQ153" s="167">
        <f t="shared" si="131"/>
        <v>97677710437.434158</v>
      </c>
      <c r="AR153" s="167">
        <f t="shared" si="131"/>
        <v>98452533580.262009</v>
      </c>
      <c r="AS153" s="167">
        <f t="shared" si="131"/>
        <v>99195216053.977707</v>
      </c>
      <c r="AT153" s="167">
        <f t="shared" si="131"/>
        <v>99909355629.930161</v>
      </c>
      <c r="AU153" s="167">
        <f t="shared" si="131"/>
        <v>100597744587.82474</v>
      </c>
      <c r="AV153" s="167">
        <f t="shared" si="131"/>
        <v>101258958248.564</v>
      </c>
      <c r="AW153" s="167">
        <f t="shared" si="131"/>
        <v>101889800673.36502</v>
      </c>
      <c r="AX153" s="167">
        <f t="shared" si="131"/>
        <v>102489754502.79913</v>
      </c>
      <c r="AY153" s="167">
        <f t="shared" si="131"/>
        <v>103060889174.58092</v>
      </c>
      <c r="AZ153" s="167">
        <f t="shared" si="131"/>
        <v>103604678226.99481</v>
      </c>
      <c r="BA153" s="167">
        <f t="shared" si="131"/>
        <v>104119290125.47035</v>
      </c>
      <c r="BB153" s="167">
        <f t="shared" si="131"/>
        <v>104601619343.55193</v>
      </c>
      <c r="BC153" s="167">
        <f t="shared" si="131"/>
        <v>105050894180.06178</v>
      </c>
      <c r="BD153" s="167">
        <f t="shared" si="131"/>
        <v>105468721508.63574</v>
      </c>
      <c r="BE153" s="167">
        <f t="shared" si="131"/>
        <v>105856519158.95248</v>
      </c>
      <c r="BF153" s="167">
        <f t="shared" si="131"/>
        <v>106213129122.61746</v>
      </c>
      <c r="BG153" s="167">
        <f t="shared" si="131"/>
        <v>106536265520.28398</v>
      </c>
      <c r="BH153" s="167">
        <f t="shared" si="131"/>
        <v>106825496838.57155</v>
      </c>
      <c r="BI153" s="167">
        <f t="shared" si="131"/>
        <v>107082412599.25523</v>
      </c>
      <c r="BJ153" s="167">
        <f t="shared" si="131"/>
        <v>107259670076.64879</v>
      </c>
      <c r="BK153" s="167">
        <f t="shared" si="131"/>
        <v>107372943820.856</v>
      </c>
      <c r="BL153" s="167">
        <f t="shared" si="131"/>
        <v>107486378179.15218</v>
      </c>
      <c r="BM153" s="167">
        <f t="shared" si="131"/>
        <v>107599973379.27664</v>
      </c>
      <c r="BN153" s="167">
        <f t="shared" si="131"/>
        <v>107713729649.29164</v>
      </c>
      <c r="BP153" s="96"/>
      <c r="BQ153" s="96"/>
    </row>
    <row r="154" spans="1:70" s="79" customFormat="1" hidden="1" outlineLevel="1">
      <c r="A154" s="281" t="s">
        <v>536</v>
      </c>
      <c r="D154" s="113" t="s">
        <v>203</v>
      </c>
      <c r="I154" s="79" t="s">
        <v>168</v>
      </c>
      <c r="J154" s="80" t="s">
        <v>117</v>
      </c>
      <c r="K154" s="103"/>
      <c r="L154" s="177">
        <v>3711010678.5157862</v>
      </c>
      <c r="M154" s="177">
        <v>5130552887.6784449</v>
      </c>
      <c r="N154" s="177">
        <v>6889985543.2108059</v>
      </c>
      <c r="O154" s="177">
        <v>9868544723.7918854</v>
      </c>
      <c r="P154" s="177">
        <v>15477501062.998753</v>
      </c>
      <c r="Q154" s="177">
        <v>21680740898.003635</v>
      </c>
      <c r="R154" s="177">
        <v>27039529148.621731</v>
      </c>
      <c r="S154" s="177">
        <v>42968626159.378555</v>
      </c>
      <c r="T154" s="177">
        <v>63797257649.727318</v>
      </c>
      <c r="U154" s="177">
        <v>78216982748.553421</v>
      </c>
      <c r="V154" s="177">
        <v>82893966665.79451</v>
      </c>
      <c r="W154" s="177">
        <v>94135120096.682251</v>
      </c>
      <c r="X154" s="167">
        <f t="shared" ref="X154:BN154" si="132">X164*AVERAGE(W36:X36)</f>
        <v>107936043001.00609</v>
      </c>
      <c r="Y154" s="167">
        <f t="shared" si="132"/>
        <v>123104927909.28221</v>
      </c>
      <c r="Z154" s="167">
        <f t="shared" si="132"/>
        <v>137748235565.97098</v>
      </c>
      <c r="AA154" s="167">
        <f t="shared" si="132"/>
        <v>150601848575.59869</v>
      </c>
      <c r="AB154" s="167">
        <f t="shared" si="132"/>
        <v>162489704383.77606</v>
      </c>
      <c r="AC154" s="167">
        <f t="shared" si="132"/>
        <v>173089491571.10815</v>
      </c>
      <c r="AD154" s="167">
        <f t="shared" si="132"/>
        <v>182990190396.81601</v>
      </c>
      <c r="AE154" s="167">
        <f t="shared" si="132"/>
        <v>191126034355.81216</v>
      </c>
      <c r="AF154" s="167">
        <f t="shared" si="132"/>
        <v>199211936083.39752</v>
      </c>
      <c r="AG154" s="167">
        <f t="shared" si="132"/>
        <v>207263326604.56378</v>
      </c>
      <c r="AH154" s="167">
        <f t="shared" si="132"/>
        <v>209767352405.85919</v>
      </c>
      <c r="AI154" s="167">
        <f t="shared" si="132"/>
        <v>210820738280.67133</v>
      </c>
      <c r="AJ154" s="167">
        <f t="shared" si="132"/>
        <v>211828233197.31454</v>
      </c>
      <c r="AK154" s="167">
        <f t="shared" si="132"/>
        <v>212787479544.00626</v>
      </c>
      <c r="AL154" s="167">
        <f t="shared" si="132"/>
        <v>213696624847.45798</v>
      </c>
      <c r="AM154" s="167">
        <f t="shared" si="132"/>
        <v>214553756125.33371</v>
      </c>
      <c r="AN154" s="167">
        <f t="shared" si="132"/>
        <v>215356797244.9762</v>
      </c>
      <c r="AO154" s="167">
        <f t="shared" si="132"/>
        <v>216103614702.18674</v>
      </c>
      <c r="AP154" s="167">
        <f t="shared" si="132"/>
        <v>216792228282.3541</v>
      </c>
      <c r="AQ154" s="167">
        <f t="shared" si="132"/>
        <v>217421335920.41583</v>
      </c>
      <c r="AR154" s="167">
        <f t="shared" si="132"/>
        <v>217990634622.91855</v>
      </c>
      <c r="AS154" s="167">
        <f t="shared" si="132"/>
        <v>218500267818.71594</v>
      </c>
      <c r="AT154" s="167">
        <f t="shared" si="132"/>
        <v>218949936100.07587</v>
      </c>
      <c r="AU154" s="167">
        <f t="shared" si="132"/>
        <v>219338847470.797</v>
      </c>
      <c r="AV154" s="167">
        <f t="shared" si="132"/>
        <v>219666758101.82788</v>
      </c>
      <c r="AW154" s="167">
        <f t="shared" si="132"/>
        <v>219934736538.12857</v>
      </c>
      <c r="AX154" s="167">
        <f t="shared" si="132"/>
        <v>220144488238.4126</v>
      </c>
      <c r="AY154" s="167">
        <f t="shared" si="132"/>
        <v>220297185733.55878</v>
      </c>
      <c r="AZ154" s="167">
        <f t="shared" si="132"/>
        <v>220393241829.7366</v>
      </c>
      <c r="BA154" s="167">
        <f t="shared" si="132"/>
        <v>220433135220.74539</v>
      </c>
      <c r="BB154" s="167">
        <f t="shared" si="132"/>
        <v>220418110600.10605</v>
      </c>
      <c r="BC154" s="167">
        <f t="shared" si="132"/>
        <v>220349826363.93933</v>
      </c>
      <c r="BD154" s="167">
        <f t="shared" si="132"/>
        <v>220229605195.20544</v>
      </c>
      <c r="BE154" s="167">
        <f t="shared" si="132"/>
        <v>220058208163.25925</v>
      </c>
      <c r="BF154" s="167">
        <f t="shared" si="132"/>
        <v>219836206742.4397</v>
      </c>
      <c r="BG154" s="167">
        <f t="shared" si="132"/>
        <v>219564382171.78418</v>
      </c>
      <c r="BH154" s="167">
        <f t="shared" si="132"/>
        <v>219243661808.47491</v>
      </c>
      <c r="BI154" s="167">
        <f t="shared" si="132"/>
        <v>218874850198.73807</v>
      </c>
      <c r="BJ154" s="167">
        <f t="shared" si="132"/>
        <v>218574402607.46771</v>
      </c>
      <c r="BK154" s="167">
        <f t="shared" si="132"/>
        <v>218366291440.73892</v>
      </c>
      <c r="BL154" s="167">
        <f t="shared" si="132"/>
        <v>218158378422.81985</v>
      </c>
      <c r="BM154" s="167">
        <f t="shared" si="132"/>
        <v>217950663365.04721</v>
      </c>
      <c r="BN154" s="167">
        <f t="shared" si="132"/>
        <v>217743146078.93723</v>
      </c>
      <c r="BP154" s="96"/>
      <c r="BQ154" s="96"/>
    </row>
    <row r="155" spans="1:70" s="79" customFormat="1" hidden="1" outlineLevel="1">
      <c r="A155" s="270"/>
      <c r="D155" s="113" t="s">
        <v>204</v>
      </c>
      <c r="K155" s="103"/>
      <c r="L155" s="167">
        <f>SUM(L156,L157)</f>
        <v>5895763481</v>
      </c>
      <c r="M155" s="167">
        <f>SUM(M156,M157)</f>
        <v>5353159659</v>
      </c>
      <c r="N155" s="167">
        <f>SUM(N156,N157)</f>
        <v>5940082841</v>
      </c>
      <c r="O155" s="167">
        <f>SUM(O156,O157)</f>
        <v>6302863410</v>
      </c>
      <c r="P155" s="167">
        <f t="shared" ref="P155:AU155" si="133">SUM(P156,P157)</f>
        <v>9799431639</v>
      </c>
      <c r="Q155" s="167">
        <f t="shared" si="133"/>
        <v>15717189894</v>
      </c>
      <c r="R155" s="167">
        <f t="shared" si="133"/>
        <v>17611513854</v>
      </c>
      <c r="S155" s="167">
        <f t="shared" si="133"/>
        <v>16712193544</v>
      </c>
      <c r="T155" s="167">
        <f t="shared" si="133"/>
        <v>14959564746</v>
      </c>
      <c r="U155" s="167">
        <f>SUM(U156,U157)</f>
        <v>14228291998</v>
      </c>
      <c r="V155" s="167">
        <f t="shared" si="133"/>
        <v>14875302613</v>
      </c>
      <c r="W155" s="167">
        <f t="shared" si="133"/>
        <v>18103635581</v>
      </c>
      <c r="X155" s="167">
        <f t="shared" si="133"/>
        <v>23462166380.947029</v>
      </c>
      <c r="Y155" s="167">
        <f t="shared" si="133"/>
        <v>26451296710.470806</v>
      </c>
      <c r="Z155" s="167">
        <f t="shared" si="133"/>
        <v>29424479205.798939</v>
      </c>
      <c r="AA155" s="167">
        <f t="shared" si="133"/>
        <v>32290486603.782703</v>
      </c>
      <c r="AB155" s="167">
        <f t="shared" si="133"/>
        <v>34951291971.621979</v>
      </c>
      <c r="AC155" s="167">
        <f t="shared" si="133"/>
        <v>37307084030.332542</v>
      </c>
      <c r="AD155" s="167">
        <f t="shared" si="133"/>
        <v>39262055267.146149</v>
      </c>
      <c r="AE155" s="167">
        <f t="shared" si="133"/>
        <v>40730540361.695198</v>
      </c>
      <c r="AF155" s="167">
        <f t="shared" si="133"/>
        <v>41642991843.646301</v>
      </c>
      <c r="AG155" s="167">
        <f t="shared" si="133"/>
        <v>41951239318.589691</v>
      </c>
      <c r="AH155" s="167">
        <f t="shared" si="133"/>
        <v>41951239318.589691</v>
      </c>
      <c r="AI155" s="167">
        <f t="shared" si="133"/>
        <v>41951239318.589691</v>
      </c>
      <c r="AJ155" s="167">
        <f t="shared" si="133"/>
        <v>41951239318.589691</v>
      </c>
      <c r="AK155" s="167">
        <f t="shared" si="133"/>
        <v>41951239318.589691</v>
      </c>
      <c r="AL155" s="167">
        <f t="shared" si="133"/>
        <v>41951239318.589691</v>
      </c>
      <c r="AM155" s="167">
        <f t="shared" si="133"/>
        <v>41951239318.589691</v>
      </c>
      <c r="AN155" s="167">
        <f t="shared" si="133"/>
        <v>41951239318.589691</v>
      </c>
      <c r="AO155" s="167">
        <f t="shared" si="133"/>
        <v>41951239318.589691</v>
      </c>
      <c r="AP155" s="167">
        <f t="shared" si="133"/>
        <v>41951239318.589691</v>
      </c>
      <c r="AQ155" s="167">
        <f t="shared" si="133"/>
        <v>41951239318.589691</v>
      </c>
      <c r="AR155" s="167">
        <f t="shared" si="133"/>
        <v>41951239318.589691</v>
      </c>
      <c r="AS155" s="167">
        <f t="shared" si="133"/>
        <v>41951239318.589691</v>
      </c>
      <c r="AT155" s="167">
        <f t="shared" si="133"/>
        <v>41951239318.589691</v>
      </c>
      <c r="AU155" s="167">
        <f t="shared" si="133"/>
        <v>41951239318.589691</v>
      </c>
      <c r="AV155" s="167">
        <f t="shared" ref="AV155:BM155" si="134">SUM(AV156,AV157)</f>
        <v>41951239318.589691</v>
      </c>
      <c r="AW155" s="167">
        <f t="shared" si="134"/>
        <v>41951239318.589691</v>
      </c>
      <c r="AX155" s="167">
        <f t="shared" si="134"/>
        <v>41951239318.589691</v>
      </c>
      <c r="AY155" s="167">
        <f t="shared" si="134"/>
        <v>41951239318.589691</v>
      </c>
      <c r="AZ155" s="167">
        <f t="shared" si="134"/>
        <v>41951239318.589691</v>
      </c>
      <c r="BA155" s="167">
        <f t="shared" si="134"/>
        <v>41951239318.589691</v>
      </c>
      <c r="BB155" s="167">
        <f t="shared" si="134"/>
        <v>41951239318.589691</v>
      </c>
      <c r="BC155" s="167">
        <f t="shared" si="134"/>
        <v>41951239318.589691</v>
      </c>
      <c r="BD155" s="167">
        <f t="shared" si="134"/>
        <v>41951239318.589691</v>
      </c>
      <c r="BE155" s="167">
        <f t="shared" si="134"/>
        <v>41951239318.589691</v>
      </c>
      <c r="BF155" s="167">
        <f t="shared" si="134"/>
        <v>41951239318.589691</v>
      </c>
      <c r="BG155" s="167">
        <f t="shared" si="134"/>
        <v>41951239318.589691</v>
      </c>
      <c r="BH155" s="167">
        <f t="shared" si="134"/>
        <v>41951239318.589691</v>
      </c>
      <c r="BI155" s="167">
        <f t="shared" si="134"/>
        <v>41951239318.589691</v>
      </c>
      <c r="BJ155" s="167">
        <f t="shared" si="134"/>
        <v>41951239318.589691</v>
      </c>
      <c r="BK155" s="167">
        <f t="shared" si="134"/>
        <v>41951239318.589691</v>
      </c>
      <c r="BL155" s="167">
        <f t="shared" si="134"/>
        <v>41951239318.589691</v>
      </c>
      <c r="BM155" s="167">
        <f t="shared" si="134"/>
        <v>41951239318.589691</v>
      </c>
      <c r="BN155" s="167">
        <f>SUM(BN156,BN157)</f>
        <v>41951239318.589691</v>
      </c>
      <c r="BP155"/>
      <c r="BQ155"/>
      <c r="BR155"/>
    </row>
    <row r="156" spans="1:70" s="79" customFormat="1" hidden="1" outlineLevel="1">
      <c r="A156" s="270"/>
      <c r="E156" s="79" t="s">
        <v>205</v>
      </c>
      <c r="K156" s="103"/>
      <c r="L156" s="184">
        <f t="shared" ref="L156:U156" si="135">L157*L159</f>
        <v>0</v>
      </c>
      <c r="M156" s="184">
        <f t="shared" si="135"/>
        <v>0</v>
      </c>
      <c r="N156" s="184">
        <f t="shared" si="135"/>
        <v>0</v>
      </c>
      <c r="O156" s="184">
        <f t="shared" si="135"/>
        <v>0</v>
      </c>
      <c r="P156" s="184">
        <f t="shared" si="135"/>
        <v>0</v>
      </c>
      <c r="Q156" s="184">
        <f t="shared" si="135"/>
        <v>0</v>
      </c>
      <c r="R156" s="184">
        <f t="shared" si="135"/>
        <v>0</v>
      </c>
      <c r="S156" s="184">
        <f t="shared" si="135"/>
        <v>0</v>
      </c>
      <c r="T156" s="184">
        <f t="shared" si="135"/>
        <v>0</v>
      </c>
      <c r="U156" s="184">
        <f t="shared" si="135"/>
        <v>0</v>
      </c>
      <c r="V156" s="184">
        <f>V157*V159</f>
        <v>0</v>
      </c>
      <c r="W156" s="184">
        <f>W157*W159</f>
        <v>0</v>
      </c>
      <c r="X156" s="184">
        <f t="shared" ref="X156:BN156" si="136">X157*X159</f>
        <v>0</v>
      </c>
      <c r="Y156" s="184">
        <f t="shared" si="136"/>
        <v>0</v>
      </c>
      <c r="Z156" s="184">
        <f t="shared" si="136"/>
        <v>0</v>
      </c>
      <c r="AA156" s="184">
        <f t="shared" si="136"/>
        <v>0</v>
      </c>
      <c r="AB156" s="184">
        <f t="shared" si="136"/>
        <v>0</v>
      </c>
      <c r="AC156" s="184">
        <f t="shared" si="136"/>
        <v>0</v>
      </c>
      <c r="AD156" s="184">
        <f t="shared" si="136"/>
        <v>0</v>
      </c>
      <c r="AE156" s="184">
        <f t="shared" si="136"/>
        <v>0</v>
      </c>
      <c r="AF156" s="184">
        <f t="shared" si="136"/>
        <v>0</v>
      </c>
      <c r="AG156" s="184">
        <f t="shared" si="136"/>
        <v>0</v>
      </c>
      <c r="AH156" s="184">
        <f t="shared" si="136"/>
        <v>0</v>
      </c>
      <c r="AI156" s="184">
        <f t="shared" si="136"/>
        <v>0</v>
      </c>
      <c r="AJ156" s="184">
        <f t="shared" si="136"/>
        <v>0</v>
      </c>
      <c r="AK156" s="184">
        <f t="shared" si="136"/>
        <v>0</v>
      </c>
      <c r="AL156" s="184">
        <f t="shared" si="136"/>
        <v>0</v>
      </c>
      <c r="AM156" s="184">
        <f t="shared" si="136"/>
        <v>0</v>
      </c>
      <c r="AN156" s="184">
        <f t="shared" si="136"/>
        <v>0</v>
      </c>
      <c r="AO156" s="184">
        <f t="shared" si="136"/>
        <v>0</v>
      </c>
      <c r="AP156" s="184">
        <f t="shared" si="136"/>
        <v>0</v>
      </c>
      <c r="AQ156" s="184">
        <f t="shared" si="136"/>
        <v>0</v>
      </c>
      <c r="AR156" s="184">
        <f t="shared" si="136"/>
        <v>0</v>
      </c>
      <c r="AS156" s="184">
        <f t="shared" si="136"/>
        <v>0</v>
      </c>
      <c r="AT156" s="184">
        <f t="shared" si="136"/>
        <v>0</v>
      </c>
      <c r="AU156" s="184">
        <f t="shared" si="136"/>
        <v>0</v>
      </c>
      <c r="AV156" s="184">
        <f t="shared" si="136"/>
        <v>0</v>
      </c>
      <c r="AW156" s="184">
        <f t="shared" si="136"/>
        <v>0</v>
      </c>
      <c r="AX156" s="184">
        <f t="shared" si="136"/>
        <v>0</v>
      </c>
      <c r="AY156" s="184">
        <f t="shared" si="136"/>
        <v>0</v>
      </c>
      <c r="AZ156" s="184">
        <f t="shared" si="136"/>
        <v>0</v>
      </c>
      <c r="BA156" s="184">
        <f t="shared" si="136"/>
        <v>0</v>
      </c>
      <c r="BB156" s="184">
        <f t="shared" si="136"/>
        <v>0</v>
      </c>
      <c r="BC156" s="184">
        <f t="shared" si="136"/>
        <v>0</v>
      </c>
      <c r="BD156" s="184">
        <f t="shared" si="136"/>
        <v>0</v>
      </c>
      <c r="BE156" s="184">
        <f t="shared" si="136"/>
        <v>0</v>
      </c>
      <c r="BF156" s="184">
        <f t="shared" si="136"/>
        <v>0</v>
      </c>
      <c r="BG156" s="184">
        <f t="shared" si="136"/>
        <v>0</v>
      </c>
      <c r="BH156" s="184">
        <f t="shared" si="136"/>
        <v>0</v>
      </c>
      <c r="BI156" s="184">
        <f t="shared" si="136"/>
        <v>0</v>
      </c>
      <c r="BJ156" s="184">
        <f t="shared" si="136"/>
        <v>0</v>
      </c>
      <c r="BK156" s="184">
        <f t="shared" si="136"/>
        <v>0</v>
      </c>
      <c r="BL156" s="184">
        <f t="shared" si="136"/>
        <v>0</v>
      </c>
      <c r="BM156" s="184">
        <f t="shared" si="136"/>
        <v>0</v>
      </c>
      <c r="BN156" s="184">
        <f t="shared" si="136"/>
        <v>0</v>
      </c>
      <c r="BP156"/>
      <c r="BQ156"/>
      <c r="BR156"/>
    </row>
    <row r="157" spans="1:70" s="79" customFormat="1" hidden="1" outlineLevel="1">
      <c r="A157" s="281" t="s">
        <v>536</v>
      </c>
      <c r="E157" s="79" t="s">
        <v>206</v>
      </c>
      <c r="K157" s="103"/>
      <c r="L157" s="177">
        <v>5895763481</v>
      </c>
      <c r="M157" s="177">
        <v>5353159659</v>
      </c>
      <c r="N157" s="177">
        <v>5940082841</v>
      </c>
      <c r="O157" s="177">
        <v>6302863410</v>
      </c>
      <c r="P157" s="177">
        <v>9799431639</v>
      </c>
      <c r="Q157" s="177">
        <v>15717189894</v>
      </c>
      <c r="R157" s="177">
        <v>17611513854</v>
      </c>
      <c r="S157" s="177">
        <v>16712193544</v>
      </c>
      <c r="T157" s="177">
        <v>14959564746</v>
      </c>
      <c r="U157" s="177">
        <v>14228291998</v>
      </c>
      <c r="V157" s="177">
        <v>14875302613</v>
      </c>
      <c r="W157" s="177">
        <v>18103635581</v>
      </c>
      <c r="X157" s="177">
        <v>23462166380.947029</v>
      </c>
      <c r="Y157" s="167">
        <f>X157*(1+Y158)</f>
        <v>26451296710.470806</v>
      </c>
      <c r="Z157" s="167">
        <f t="shared" ref="Z157:AG157" si="137">Y157*(1+Z158)</f>
        <v>29424479205.798939</v>
      </c>
      <c r="AA157" s="167">
        <f t="shared" si="137"/>
        <v>32290486603.782703</v>
      </c>
      <c r="AB157" s="167">
        <f t="shared" si="137"/>
        <v>34951291971.621979</v>
      </c>
      <c r="AC157" s="167">
        <f t="shared" si="137"/>
        <v>37307084030.332542</v>
      </c>
      <c r="AD157" s="167">
        <f t="shared" si="137"/>
        <v>39262055267.146149</v>
      </c>
      <c r="AE157" s="167">
        <f t="shared" si="137"/>
        <v>40730540361.695198</v>
      </c>
      <c r="AF157" s="167">
        <f t="shared" si="137"/>
        <v>41642991843.646301</v>
      </c>
      <c r="AG157" s="167">
        <f t="shared" si="137"/>
        <v>41951239318.589691</v>
      </c>
      <c r="AH157" s="177">
        <f>AG157</f>
        <v>41951239318.589691</v>
      </c>
      <c r="AI157" s="177">
        <f>AH157</f>
        <v>41951239318.589691</v>
      </c>
      <c r="AJ157" s="177">
        <f t="shared" ref="AJ157:BN157" si="138">AI157</f>
        <v>41951239318.589691</v>
      </c>
      <c r="AK157" s="177">
        <f t="shared" si="138"/>
        <v>41951239318.589691</v>
      </c>
      <c r="AL157" s="177">
        <f t="shared" si="138"/>
        <v>41951239318.589691</v>
      </c>
      <c r="AM157" s="177">
        <f t="shared" si="138"/>
        <v>41951239318.589691</v>
      </c>
      <c r="AN157" s="177">
        <f t="shared" si="138"/>
        <v>41951239318.589691</v>
      </c>
      <c r="AO157" s="177">
        <f t="shared" si="138"/>
        <v>41951239318.589691</v>
      </c>
      <c r="AP157" s="177">
        <f t="shared" si="138"/>
        <v>41951239318.589691</v>
      </c>
      <c r="AQ157" s="177">
        <f t="shared" si="138"/>
        <v>41951239318.589691</v>
      </c>
      <c r="AR157" s="177">
        <f t="shared" si="138"/>
        <v>41951239318.589691</v>
      </c>
      <c r="AS157" s="177">
        <f t="shared" si="138"/>
        <v>41951239318.589691</v>
      </c>
      <c r="AT157" s="177">
        <f t="shared" si="138"/>
        <v>41951239318.589691</v>
      </c>
      <c r="AU157" s="177">
        <f t="shared" si="138"/>
        <v>41951239318.589691</v>
      </c>
      <c r="AV157" s="177">
        <f t="shared" si="138"/>
        <v>41951239318.589691</v>
      </c>
      <c r="AW157" s="177">
        <f t="shared" si="138"/>
        <v>41951239318.589691</v>
      </c>
      <c r="AX157" s="177">
        <f t="shared" si="138"/>
        <v>41951239318.589691</v>
      </c>
      <c r="AY157" s="177">
        <f t="shared" si="138"/>
        <v>41951239318.589691</v>
      </c>
      <c r="AZ157" s="177">
        <f t="shared" si="138"/>
        <v>41951239318.589691</v>
      </c>
      <c r="BA157" s="177">
        <f t="shared" si="138"/>
        <v>41951239318.589691</v>
      </c>
      <c r="BB157" s="177">
        <f t="shared" si="138"/>
        <v>41951239318.589691</v>
      </c>
      <c r="BC157" s="177">
        <f t="shared" si="138"/>
        <v>41951239318.589691</v>
      </c>
      <c r="BD157" s="177">
        <f t="shared" si="138"/>
        <v>41951239318.589691</v>
      </c>
      <c r="BE157" s="177">
        <f t="shared" si="138"/>
        <v>41951239318.589691</v>
      </c>
      <c r="BF157" s="177">
        <f t="shared" si="138"/>
        <v>41951239318.589691</v>
      </c>
      <c r="BG157" s="177">
        <f t="shared" si="138"/>
        <v>41951239318.589691</v>
      </c>
      <c r="BH157" s="177">
        <f t="shared" si="138"/>
        <v>41951239318.589691</v>
      </c>
      <c r="BI157" s="177">
        <f t="shared" si="138"/>
        <v>41951239318.589691</v>
      </c>
      <c r="BJ157" s="177">
        <f t="shared" si="138"/>
        <v>41951239318.589691</v>
      </c>
      <c r="BK157" s="177">
        <f t="shared" si="138"/>
        <v>41951239318.589691</v>
      </c>
      <c r="BL157" s="177">
        <f t="shared" si="138"/>
        <v>41951239318.589691</v>
      </c>
      <c r="BM157" s="177">
        <f t="shared" si="138"/>
        <v>41951239318.589691</v>
      </c>
      <c r="BN157" s="177">
        <f t="shared" si="138"/>
        <v>41951239318.589691</v>
      </c>
      <c r="BP157"/>
      <c r="BQ157"/>
      <c r="BR157"/>
    </row>
    <row r="158" spans="1:70" s="79" customFormat="1" hidden="1" outlineLevel="1">
      <c r="A158" s="270"/>
      <c r="E158" s="82" t="s">
        <v>181</v>
      </c>
      <c r="K158" s="103"/>
      <c r="L158" s="103"/>
      <c r="M158" s="238">
        <f>M157/L157-1</f>
        <v>-9.2032834042380385E-2</v>
      </c>
      <c r="N158" s="238">
        <f t="shared" ref="N158:X158" si="139">N157/M157-1</f>
        <v>0.1096405150205515</v>
      </c>
      <c r="O158" s="238">
        <f t="shared" si="139"/>
        <v>6.1073318118729514E-2</v>
      </c>
      <c r="P158" s="238">
        <f t="shared" si="139"/>
        <v>0.55475868689339092</v>
      </c>
      <c r="Q158" s="238">
        <f t="shared" si="139"/>
        <v>0.60388790625860089</v>
      </c>
      <c r="R158" s="238">
        <f t="shared" si="139"/>
        <v>0.12052561385182181</v>
      </c>
      <c r="S158" s="238">
        <f t="shared" si="139"/>
        <v>-5.1064338787420227E-2</v>
      </c>
      <c r="T158" s="238">
        <f t="shared" si="139"/>
        <v>-0.10487126022001025</v>
      </c>
      <c r="U158" s="238">
        <f t="shared" si="139"/>
        <v>-4.888329041762618E-2</v>
      </c>
      <c r="V158" s="238">
        <f t="shared" si="139"/>
        <v>4.5473526625047223E-2</v>
      </c>
      <c r="W158" s="238">
        <f t="shared" si="139"/>
        <v>0.21702637263854085</v>
      </c>
      <c r="X158" s="238">
        <f t="shared" si="139"/>
        <v>0.29599197221860107</v>
      </c>
      <c r="Y158" s="263">
        <f>AVERAGE(U158:X158)</f>
        <v>0.12740214526614074</v>
      </c>
      <c r="Z158" s="263">
        <f>Y158-1.5%</f>
        <v>0.11240214526614074</v>
      </c>
      <c r="AA158" s="263">
        <f t="shared" ref="AA158:AG158" si="140">Z158-1.5%</f>
        <v>9.7402145266140744E-2</v>
      </c>
      <c r="AB158" s="263">
        <f t="shared" si="140"/>
        <v>8.2402145266140744E-2</v>
      </c>
      <c r="AC158" s="263">
        <f t="shared" si="140"/>
        <v>6.7402145266140745E-2</v>
      </c>
      <c r="AD158" s="263">
        <f t="shared" si="140"/>
        <v>5.2402145266140746E-2</v>
      </c>
      <c r="AE158" s="263">
        <f t="shared" si="140"/>
        <v>3.7402145266140746E-2</v>
      </c>
      <c r="AF158" s="263">
        <f t="shared" si="140"/>
        <v>2.2402145266140747E-2</v>
      </c>
      <c r="AG158" s="263">
        <f t="shared" si="140"/>
        <v>7.4021452661407472E-3</v>
      </c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P158"/>
      <c r="BQ158"/>
      <c r="BR158"/>
    </row>
    <row r="159" spans="1:70" s="231" customFormat="1" hidden="1" outlineLevel="1">
      <c r="A159" s="281" t="s">
        <v>536</v>
      </c>
      <c r="D159" s="232"/>
      <c r="E159" s="233" t="s">
        <v>429</v>
      </c>
      <c r="L159" s="234"/>
      <c r="M159" s="164">
        <f>L159</f>
        <v>0</v>
      </c>
      <c r="N159" s="164">
        <f t="shared" ref="N159:BN159" si="141">M159</f>
        <v>0</v>
      </c>
      <c r="O159" s="164">
        <f t="shared" si="141"/>
        <v>0</v>
      </c>
      <c r="P159" s="164">
        <f t="shared" si="141"/>
        <v>0</v>
      </c>
      <c r="Q159" s="164">
        <f t="shared" si="141"/>
        <v>0</v>
      </c>
      <c r="R159" s="164">
        <f t="shared" si="141"/>
        <v>0</v>
      </c>
      <c r="S159" s="164">
        <f t="shared" si="141"/>
        <v>0</v>
      </c>
      <c r="T159" s="164">
        <f t="shared" si="141"/>
        <v>0</v>
      </c>
      <c r="U159" s="164">
        <f t="shared" si="141"/>
        <v>0</v>
      </c>
      <c r="V159" s="164">
        <f t="shared" si="141"/>
        <v>0</v>
      </c>
      <c r="W159" s="164">
        <f t="shared" si="141"/>
        <v>0</v>
      </c>
      <c r="X159" s="164">
        <f t="shared" si="141"/>
        <v>0</v>
      </c>
      <c r="Y159" s="164">
        <f t="shared" si="141"/>
        <v>0</v>
      </c>
      <c r="Z159" s="164">
        <f t="shared" si="141"/>
        <v>0</v>
      </c>
      <c r="AA159" s="164">
        <f t="shared" si="141"/>
        <v>0</v>
      </c>
      <c r="AB159" s="164">
        <f t="shared" si="141"/>
        <v>0</v>
      </c>
      <c r="AC159" s="164">
        <f t="shared" si="141"/>
        <v>0</v>
      </c>
      <c r="AD159" s="164">
        <f t="shared" si="141"/>
        <v>0</v>
      </c>
      <c r="AE159" s="164">
        <f t="shared" si="141"/>
        <v>0</v>
      </c>
      <c r="AF159" s="164">
        <f t="shared" si="141"/>
        <v>0</v>
      </c>
      <c r="AG159" s="164">
        <f t="shared" si="141"/>
        <v>0</v>
      </c>
      <c r="AH159" s="164">
        <f t="shared" si="141"/>
        <v>0</v>
      </c>
      <c r="AI159" s="164">
        <f t="shared" si="141"/>
        <v>0</v>
      </c>
      <c r="AJ159" s="164">
        <f t="shared" si="141"/>
        <v>0</v>
      </c>
      <c r="AK159" s="164">
        <f t="shared" si="141"/>
        <v>0</v>
      </c>
      <c r="AL159" s="164">
        <f t="shared" si="141"/>
        <v>0</v>
      </c>
      <c r="AM159" s="164">
        <f t="shared" si="141"/>
        <v>0</v>
      </c>
      <c r="AN159" s="164">
        <f t="shared" si="141"/>
        <v>0</v>
      </c>
      <c r="AO159" s="164">
        <f t="shared" si="141"/>
        <v>0</v>
      </c>
      <c r="AP159" s="164">
        <f t="shared" si="141"/>
        <v>0</v>
      </c>
      <c r="AQ159" s="164">
        <f t="shared" si="141"/>
        <v>0</v>
      </c>
      <c r="AR159" s="164">
        <f t="shared" si="141"/>
        <v>0</v>
      </c>
      <c r="AS159" s="164">
        <f t="shared" si="141"/>
        <v>0</v>
      </c>
      <c r="AT159" s="164">
        <f t="shared" si="141"/>
        <v>0</v>
      </c>
      <c r="AU159" s="164">
        <f t="shared" si="141"/>
        <v>0</v>
      </c>
      <c r="AV159" s="164">
        <f t="shared" si="141"/>
        <v>0</v>
      </c>
      <c r="AW159" s="164">
        <f t="shared" si="141"/>
        <v>0</v>
      </c>
      <c r="AX159" s="164">
        <f t="shared" si="141"/>
        <v>0</v>
      </c>
      <c r="AY159" s="164">
        <f t="shared" si="141"/>
        <v>0</v>
      </c>
      <c r="AZ159" s="164">
        <f t="shared" si="141"/>
        <v>0</v>
      </c>
      <c r="BA159" s="164">
        <f t="shared" si="141"/>
        <v>0</v>
      </c>
      <c r="BB159" s="164">
        <f t="shared" si="141"/>
        <v>0</v>
      </c>
      <c r="BC159" s="164">
        <f t="shared" si="141"/>
        <v>0</v>
      </c>
      <c r="BD159" s="164">
        <f t="shared" si="141"/>
        <v>0</v>
      </c>
      <c r="BE159" s="164">
        <f t="shared" si="141"/>
        <v>0</v>
      </c>
      <c r="BF159" s="164">
        <f t="shared" si="141"/>
        <v>0</v>
      </c>
      <c r="BG159" s="164">
        <f t="shared" si="141"/>
        <v>0</v>
      </c>
      <c r="BH159" s="164">
        <f t="shared" si="141"/>
        <v>0</v>
      </c>
      <c r="BI159" s="164">
        <f t="shared" si="141"/>
        <v>0</v>
      </c>
      <c r="BJ159" s="164">
        <f t="shared" si="141"/>
        <v>0</v>
      </c>
      <c r="BK159" s="164">
        <f t="shared" si="141"/>
        <v>0</v>
      </c>
      <c r="BL159" s="164">
        <f t="shared" si="141"/>
        <v>0</v>
      </c>
      <c r="BM159" s="164">
        <f t="shared" si="141"/>
        <v>0</v>
      </c>
      <c r="BN159" s="164">
        <f t="shared" si="141"/>
        <v>0</v>
      </c>
    </row>
    <row r="160" spans="1:70" s="79" customFormat="1" hidden="1" outlineLevel="1">
      <c r="A160" s="270"/>
      <c r="K160" s="103"/>
      <c r="L160" s="80"/>
      <c r="AH160" s="251"/>
      <c r="BP160" s="96"/>
      <c r="BQ160" s="96"/>
    </row>
    <row r="161" spans="1:71" s="80" customFormat="1" hidden="1" outlineLevel="1">
      <c r="A161" s="270"/>
      <c r="D161" s="80" t="s">
        <v>389</v>
      </c>
      <c r="J161" s="156" t="s">
        <v>392</v>
      </c>
      <c r="K161" s="136"/>
      <c r="L161" s="185"/>
      <c r="M161" s="220">
        <f t="shared" ref="M161:X161" si="142">M153/AVERAGE(L32:M32)</f>
        <v>8862.8607225508404</v>
      </c>
      <c r="N161" s="220">
        <f t="shared" si="142"/>
        <v>9625.4662651881827</v>
      </c>
      <c r="O161" s="220">
        <f t="shared" si="142"/>
        <v>8998.6499574987865</v>
      </c>
      <c r="P161" s="220">
        <f t="shared" si="142"/>
        <v>8169.0021603242476</v>
      </c>
      <c r="Q161" s="220">
        <f t="shared" si="142"/>
        <v>7601.3019046527825</v>
      </c>
      <c r="R161" s="220">
        <f t="shared" si="142"/>
        <v>7152.5866509569105</v>
      </c>
      <c r="S161" s="220">
        <f t="shared" si="142"/>
        <v>6607.3046752021382</v>
      </c>
      <c r="T161" s="220">
        <f t="shared" si="142"/>
        <v>5959.9028427789954</v>
      </c>
      <c r="U161" s="220">
        <f t="shared" si="142"/>
        <v>5540.6131327648709</v>
      </c>
      <c r="V161" s="220">
        <f t="shared" si="142"/>
        <v>5022.5349915851793</v>
      </c>
      <c r="W161" s="220">
        <f t="shared" si="142"/>
        <v>4759.2023361015717</v>
      </c>
      <c r="X161" s="220">
        <f t="shared" si="142"/>
        <v>4608.4854149718403</v>
      </c>
      <c r="Y161" s="167">
        <f t="shared" ref="Y161:BN161" si="143">X161*(1+Y163)</f>
        <v>4485.5839035957069</v>
      </c>
      <c r="Z161" s="167">
        <f t="shared" si="143"/>
        <v>4388.3879138428911</v>
      </c>
      <c r="AA161" s="167">
        <f t="shared" si="143"/>
        <v>4315.2399574537803</v>
      </c>
      <c r="AB161" s="167">
        <f t="shared" si="143"/>
        <v>4264.8874694373399</v>
      </c>
      <c r="AC161" s="167">
        <f t="shared" si="143"/>
        <v>4215.1225207175421</v>
      </c>
      <c r="AD161" s="167">
        <f t="shared" si="143"/>
        <v>4165.9382555770489</v>
      </c>
      <c r="AE161" s="167">
        <f t="shared" si="143"/>
        <v>4117.3278982946358</v>
      </c>
      <c r="AF161" s="167">
        <f t="shared" si="143"/>
        <v>4069.2847522117549</v>
      </c>
      <c r="AG161" s="167">
        <f t="shared" si="143"/>
        <v>4021.8021988099908</v>
      </c>
      <c r="AH161" s="167">
        <f t="shared" si="143"/>
        <v>4021.8021988099908</v>
      </c>
      <c r="AI161" s="167">
        <f t="shared" si="143"/>
        <v>4021.8021988099908</v>
      </c>
      <c r="AJ161" s="167">
        <f t="shared" si="143"/>
        <v>4021.8021988099908</v>
      </c>
      <c r="AK161" s="167">
        <f t="shared" si="143"/>
        <v>4021.8021988099908</v>
      </c>
      <c r="AL161" s="167">
        <f t="shared" si="143"/>
        <v>4021.8021988099908</v>
      </c>
      <c r="AM161" s="167">
        <f t="shared" si="143"/>
        <v>4021.8021988099908</v>
      </c>
      <c r="AN161" s="167">
        <f t="shared" si="143"/>
        <v>4021.8021988099908</v>
      </c>
      <c r="AO161" s="167">
        <f t="shared" si="143"/>
        <v>4021.8021988099908</v>
      </c>
      <c r="AP161" s="167">
        <f t="shared" si="143"/>
        <v>4021.8021988099908</v>
      </c>
      <c r="AQ161" s="167">
        <f t="shared" si="143"/>
        <v>4021.8021988099908</v>
      </c>
      <c r="AR161" s="167">
        <f t="shared" si="143"/>
        <v>4021.8021988099908</v>
      </c>
      <c r="AS161" s="167">
        <f t="shared" si="143"/>
        <v>4021.8021988099908</v>
      </c>
      <c r="AT161" s="167">
        <f t="shared" si="143"/>
        <v>4021.8021988099908</v>
      </c>
      <c r="AU161" s="167">
        <f t="shared" si="143"/>
        <v>4021.8021988099908</v>
      </c>
      <c r="AV161" s="167">
        <f t="shared" si="143"/>
        <v>4021.8021988099908</v>
      </c>
      <c r="AW161" s="167">
        <f t="shared" si="143"/>
        <v>4021.8021988099908</v>
      </c>
      <c r="AX161" s="167">
        <f t="shared" si="143"/>
        <v>4021.8021988099908</v>
      </c>
      <c r="AY161" s="167">
        <f t="shared" si="143"/>
        <v>4021.8021988099908</v>
      </c>
      <c r="AZ161" s="167">
        <f t="shared" si="143"/>
        <v>4021.8021988099908</v>
      </c>
      <c r="BA161" s="167">
        <f t="shared" si="143"/>
        <v>4021.8021988099908</v>
      </c>
      <c r="BB161" s="167">
        <f t="shared" si="143"/>
        <v>4021.8021988099908</v>
      </c>
      <c r="BC161" s="167">
        <f t="shared" si="143"/>
        <v>4021.8021988099908</v>
      </c>
      <c r="BD161" s="167">
        <f t="shared" si="143"/>
        <v>4021.8021988099908</v>
      </c>
      <c r="BE161" s="167">
        <f t="shared" si="143"/>
        <v>4021.8021988099908</v>
      </c>
      <c r="BF161" s="167">
        <f t="shared" si="143"/>
        <v>4021.8021988099908</v>
      </c>
      <c r="BG161" s="167">
        <f t="shared" si="143"/>
        <v>4021.8021988099908</v>
      </c>
      <c r="BH161" s="167">
        <f t="shared" si="143"/>
        <v>4021.8021988099908</v>
      </c>
      <c r="BI161" s="167">
        <f t="shared" si="143"/>
        <v>4021.8021988099908</v>
      </c>
      <c r="BJ161" s="167">
        <f t="shared" si="143"/>
        <v>4021.8021988099908</v>
      </c>
      <c r="BK161" s="167">
        <f t="shared" si="143"/>
        <v>4021.8021988099908</v>
      </c>
      <c r="BL161" s="167">
        <f t="shared" si="143"/>
        <v>4021.8021988099908</v>
      </c>
      <c r="BM161" s="167">
        <f t="shared" si="143"/>
        <v>4021.8021988099908</v>
      </c>
      <c r="BN161" s="167">
        <f t="shared" si="143"/>
        <v>4021.8021988099908</v>
      </c>
      <c r="BP161" s="23"/>
      <c r="BQ161" s="23"/>
      <c r="BR161" s="23"/>
      <c r="BS161" s="23"/>
    </row>
    <row r="162" spans="1:71" s="236" customFormat="1" hidden="1" outlineLevel="1">
      <c r="A162" s="270"/>
      <c r="E162" s="63" t="s">
        <v>477</v>
      </c>
      <c r="J162" s="156" t="s">
        <v>101</v>
      </c>
      <c r="N162" s="253">
        <f t="shared" ref="N162:U162" si="144">N161/M161-1</f>
        <v>8.6045078052163548E-2</v>
      </c>
      <c r="O162" s="253">
        <f t="shared" si="144"/>
        <v>-6.5120617580507578E-2</v>
      </c>
      <c r="P162" s="253">
        <f t="shared" si="144"/>
        <v>-9.2196918548117734E-2</v>
      </c>
      <c r="Q162" s="253">
        <f t="shared" si="144"/>
        <v>-6.949444308249908E-2</v>
      </c>
      <c r="R162" s="253">
        <f t="shared" si="144"/>
        <v>-5.9031368484550262E-2</v>
      </c>
      <c r="S162" s="253">
        <f t="shared" si="144"/>
        <v>-7.6235633675520997E-2</v>
      </c>
      <c r="T162" s="253">
        <f t="shared" si="144"/>
        <v>-9.7982742471813822E-2</v>
      </c>
      <c r="U162" s="253">
        <f t="shared" si="144"/>
        <v>-7.0351769328276026E-2</v>
      </c>
      <c r="V162" s="253">
        <f>V161/U161-1</f>
        <v>-9.3505561345908483E-2</v>
      </c>
      <c r="W162" s="253">
        <f>W161/V161-1</f>
        <v>-5.2430228146702507E-2</v>
      </c>
      <c r="X162" s="253">
        <f>X161/W161-1</f>
        <v>-3.1668525623810506E-2</v>
      </c>
      <c r="Y162" s="119">
        <f>X162+0.5%</f>
        <v>-2.6668525623810505E-2</v>
      </c>
      <c r="Z162" s="119">
        <f>Y162+0.5%</f>
        <v>-2.1668525623810504E-2</v>
      </c>
      <c r="AA162" s="119">
        <f>Z162+0.5%</f>
        <v>-1.6668525623810503E-2</v>
      </c>
      <c r="AB162" s="119">
        <f>AA162+0.5%</f>
        <v>-1.1668525623810502E-2</v>
      </c>
      <c r="AC162" s="179">
        <f>AB162</f>
        <v>-1.1668525623810502E-2</v>
      </c>
      <c r="AD162" s="179">
        <f t="shared" ref="AD162:AG162" si="145">AC162</f>
        <v>-1.1668525623810502E-2</v>
      </c>
      <c r="AE162" s="179">
        <f t="shared" si="145"/>
        <v>-1.1668525623810502E-2</v>
      </c>
      <c r="AF162" s="179">
        <f t="shared" si="145"/>
        <v>-1.1668525623810502E-2</v>
      </c>
      <c r="AG162" s="179">
        <f t="shared" si="145"/>
        <v>-1.1668525623810502E-2</v>
      </c>
    </row>
    <row r="163" spans="1:71" s="80" customFormat="1" hidden="1" outlineLevel="1">
      <c r="A163" s="272"/>
      <c r="E163" s="63" t="s">
        <v>478</v>
      </c>
      <c r="I163" s="80" t="s">
        <v>168</v>
      </c>
      <c r="J163" s="156" t="s">
        <v>101</v>
      </c>
      <c r="K163" s="136"/>
      <c r="L163" s="186"/>
      <c r="M163" s="186"/>
      <c r="N163" s="186">
        <f>N161/M161-1</f>
        <v>8.6045078052163548E-2</v>
      </c>
      <c r="O163" s="186">
        <f t="shared" ref="O163:X163" si="146">O161/N161-1</f>
        <v>-6.5120617580507578E-2</v>
      </c>
      <c r="P163" s="186">
        <f t="shared" si="146"/>
        <v>-9.2196918548117734E-2</v>
      </c>
      <c r="Q163" s="186">
        <f t="shared" si="146"/>
        <v>-6.949444308249908E-2</v>
      </c>
      <c r="R163" s="186">
        <f t="shared" si="146"/>
        <v>-5.9031368484550262E-2</v>
      </c>
      <c r="S163" s="186">
        <f t="shared" si="146"/>
        <v>-7.6235633675520997E-2</v>
      </c>
      <c r="T163" s="186">
        <f t="shared" si="146"/>
        <v>-9.7982742471813822E-2</v>
      </c>
      <c r="U163" s="186">
        <f t="shared" si="146"/>
        <v>-7.0351769328276026E-2</v>
      </c>
      <c r="V163" s="186">
        <f t="shared" si="146"/>
        <v>-9.3505561345908483E-2</v>
      </c>
      <c r="W163" s="186">
        <f t="shared" si="146"/>
        <v>-5.2430228146702507E-2</v>
      </c>
      <c r="X163" s="186">
        <f t="shared" si="146"/>
        <v>-3.1668525623810506E-2</v>
      </c>
      <c r="Y163" s="250">
        <f t="shared" ref="Y163:AG163" si="147">Y162*(1+INDEX(scenario.fixed.voice, MATCH(scenario.fixed.voice.selected, scenarios,0)))</f>
        <v>-2.6668525623810505E-2</v>
      </c>
      <c r="Z163" s="250">
        <f t="shared" si="147"/>
        <v>-2.1668525623810504E-2</v>
      </c>
      <c r="AA163" s="250">
        <f t="shared" si="147"/>
        <v>-1.6668525623810503E-2</v>
      </c>
      <c r="AB163" s="250">
        <f t="shared" si="147"/>
        <v>-1.1668525623810502E-2</v>
      </c>
      <c r="AC163" s="250">
        <f t="shared" si="147"/>
        <v>-1.1668525623810502E-2</v>
      </c>
      <c r="AD163" s="250">
        <f t="shared" si="147"/>
        <v>-1.1668525623810502E-2</v>
      </c>
      <c r="AE163" s="250">
        <f t="shared" si="147"/>
        <v>-1.1668525623810502E-2</v>
      </c>
      <c r="AF163" s="250">
        <f t="shared" si="147"/>
        <v>-1.1668525623810502E-2</v>
      </c>
      <c r="AG163" s="250">
        <f t="shared" si="147"/>
        <v>-1.1668525623810502E-2</v>
      </c>
      <c r="AH163" s="119">
        <v>0</v>
      </c>
      <c r="AI163" s="179">
        <f t="shared" ref="AI163:BN163" si="148">AH163</f>
        <v>0</v>
      </c>
      <c r="AJ163" s="179">
        <f t="shared" si="148"/>
        <v>0</v>
      </c>
      <c r="AK163" s="179">
        <f t="shared" si="148"/>
        <v>0</v>
      </c>
      <c r="AL163" s="179">
        <f t="shared" si="148"/>
        <v>0</v>
      </c>
      <c r="AM163" s="179">
        <f t="shared" si="148"/>
        <v>0</v>
      </c>
      <c r="AN163" s="179">
        <f t="shared" si="148"/>
        <v>0</v>
      </c>
      <c r="AO163" s="179">
        <f t="shared" si="148"/>
        <v>0</v>
      </c>
      <c r="AP163" s="179">
        <f t="shared" si="148"/>
        <v>0</v>
      </c>
      <c r="AQ163" s="179">
        <f t="shared" si="148"/>
        <v>0</v>
      </c>
      <c r="AR163" s="179">
        <f t="shared" si="148"/>
        <v>0</v>
      </c>
      <c r="AS163" s="179">
        <f t="shared" si="148"/>
        <v>0</v>
      </c>
      <c r="AT163" s="179">
        <f t="shared" si="148"/>
        <v>0</v>
      </c>
      <c r="AU163" s="179">
        <f t="shared" si="148"/>
        <v>0</v>
      </c>
      <c r="AV163" s="179">
        <f t="shared" si="148"/>
        <v>0</v>
      </c>
      <c r="AW163" s="179">
        <f t="shared" si="148"/>
        <v>0</v>
      </c>
      <c r="AX163" s="179">
        <f t="shared" si="148"/>
        <v>0</v>
      </c>
      <c r="AY163" s="179">
        <f t="shared" si="148"/>
        <v>0</v>
      </c>
      <c r="AZ163" s="179">
        <f t="shared" si="148"/>
        <v>0</v>
      </c>
      <c r="BA163" s="179">
        <f t="shared" si="148"/>
        <v>0</v>
      </c>
      <c r="BB163" s="179">
        <f t="shared" si="148"/>
        <v>0</v>
      </c>
      <c r="BC163" s="179">
        <f t="shared" si="148"/>
        <v>0</v>
      </c>
      <c r="BD163" s="179">
        <f t="shared" si="148"/>
        <v>0</v>
      </c>
      <c r="BE163" s="179">
        <f t="shared" si="148"/>
        <v>0</v>
      </c>
      <c r="BF163" s="179">
        <f t="shared" si="148"/>
        <v>0</v>
      </c>
      <c r="BG163" s="179">
        <f t="shared" si="148"/>
        <v>0</v>
      </c>
      <c r="BH163" s="179">
        <f t="shared" si="148"/>
        <v>0</v>
      </c>
      <c r="BI163" s="179">
        <f t="shared" si="148"/>
        <v>0</v>
      </c>
      <c r="BJ163" s="179">
        <f t="shared" si="148"/>
        <v>0</v>
      </c>
      <c r="BK163" s="179">
        <f t="shared" si="148"/>
        <v>0</v>
      </c>
      <c r="BL163" s="179">
        <f t="shared" si="148"/>
        <v>0</v>
      </c>
      <c r="BM163" s="179">
        <f t="shared" si="148"/>
        <v>0</v>
      </c>
      <c r="BN163" s="179">
        <f t="shared" si="148"/>
        <v>0</v>
      </c>
      <c r="BP163" s="23"/>
      <c r="BQ163" s="23"/>
      <c r="BR163" s="23"/>
      <c r="BS163" s="23"/>
    </row>
    <row r="164" spans="1:71" s="80" customFormat="1" hidden="1" outlineLevel="1">
      <c r="A164" s="272"/>
      <c r="D164" s="80" t="s">
        <v>390</v>
      </c>
      <c r="J164" s="156" t="s">
        <v>391</v>
      </c>
      <c r="K164" s="136"/>
      <c r="L164" s="186"/>
      <c r="M164" s="284">
        <f>M154/AVERAGE(L36:M36)</f>
        <v>286.33961412770441</v>
      </c>
      <c r="N164" s="284">
        <f t="shared" ref="N164:W164" si="149">N154/AVERAGE(M36:N36)</f>
        <v>288.97415712995661</v>
      </c>
      <c r="O164" s="284">
        <f t="shared" si="149"/>
        <v>352.28467899301853</v>
      </c>
      <c r="P164" s="284">
        <f t="shared" si="149"/>
        <v>451.57590389388099</v>
      </c>
      <c r="Q164" s="284">
        <f t="shared" si="149"/>
        <v>506.67845396989122</v>
      </c>
      <c r="R164" s="284">
        <f t="shared" si="149"/>
        <v>527.47599693449433</v>
      </c>
      <c r="S164" s="284">
        <f t="shared" si="149"/>
        <v>704.66406935255179</v>
      </c>
      <c r="T164" s="284">
        <f t="shared" si="149"/>
        <v>899.42111304224102</v>
      </c>
      <c r="U164" s="284">
        <f t="shared" si="149"/>
        <v>986.98349531421127</v>
      </c>
      <c r="V164" s="284">
        <f t="shared" si="149"/>
        <v>949.7675402598785</v>
      </c>
      <c r="W164" s="284">
        <f t="shared" si="149"/>
        <v>1012.5972770411602</v>
      </c>
      <c r="X164" s="284">
        <f t="shared" ref="X164" si="150">W164*(1+X166)</f>
        <v>1113.8570047452763</v>
      </c>
      <c r="Y164" s="284">
        <f t="shared" ref="Y164" si="151">X164*(1+Y166)</f>
        <v>1214.1041351723513</v>
      </c>
      <c r="Z164" s="284">
        <f t="shared" ref="Z164" si="152">Y164*(1+Z166)</f>
        <v>1305.1619453102776</v>
      </c>
      <c r="AA164" s="284">
        <f t="shared" ref="AA164" si="153">Z164*(1+AA166)</f>
        <v>1376.9458523023427</v>
      </c>
      <c r="AB164" s="284">
        <f t="shared" ref="AB164" si="154">AA164*(1+AB166)</f>
        <v>1438.9084156559479</v>
      </c>
      <c r="AC164" s="284">
        <f t="shared" ref="AC164" si="155">AB164*(1+AC166)</f>
        <v>1489.2702102039059</v>
      </c>
      <c r="AD164" s="284">
        <f t="shared" ref="AD164" si="156">AC164*(1+AD166)</f>
        <v>1533.948316510023</v>
      </c>
      <c r="AE164" s="284">
        <f t="shared" ref="AE164" si="157">AD164*(1+AE166)</f>
        <v>1564.6272828402234</v>
      </c>
      <c r="AF164" s="284">
        <f t="shared" ref="AF164" si="158">AE164*(1+AF166)</f>
        <v>1595.919828497028</v>
      </c>
      <c r="AG164" s="284">
        <f t="shared" ref="AG164" si="159">AF164*(1+AG166)</f>
        <v>1627.8382250669686</v>
      </c>
      <c r="AH164" s="284">
        <f t="shared" ref="AH164" si="160">AG164*(1+AH166)</f>
        <v>1627.8382250669686</v>
      </c>
      <c r="AI164" s="284">
        <f t="shared" ref="AI164" si="161">AH164*(1+AI166)</f>
        <v>1627.8382250669686</v>
      </c>
      <c r="AJ164" s="284">
        <f t="shared" ref="AJ164" si="162">AI164*(1+AJ166)</f>
        <v>1627.8382250669686</v>
      </c>
      <c r="AK164" s="284">
        <f t="shared" ref="AK164" si="163">AJ164*(1+AK166)</f>
        <v>1627.8382250669686</v>
      </c>
      <c r="AL164" s="284">
        <f t="shared" ref="AL164" si="164">AK164*(1+AL166)</f>
        <v>1627.8382250669686</v>
      </c>
      <c r="AM164" s="284">
        <f t="shared" ref="AM164" si="165">AL164*(1+AM166)</f>
        <v>1627.8382250669686</v>
      </c>
      <c r="AN164" s="284">
        <f t="shared" ref="AN164" si="166">AM164*(1+AN166)</f>
        <v>1627.8382250669686</v>
      </c>
      <c r="AO164" s="284">
        <f t="shared" ref="AO164" si="167">AN164*(1+AO166)</f>
        <v>1627.8382250669686</v>
      </c>
      <c r="AP164" s="284">
        <f t="shared" ref="AP164" si="168">AO164*(1+AP166)</f>
        <v>1627.8382250669686</v>
      </c>
      <c r="AQ164" s="284">
        <f t="shared" ref="AQ164" si="169">AP164*(1+AQ166)</f>
        <v>1627.8382250669686</v>
      </c>
      <c r="AR164" s="284">
        <f t="shared" ref="AR164" si="170">AQ164*(1+AR166)</f>
        <v>1627.8382250669686</v>
      </c>
      <c r="AS164" s="284">
        <f t="shared" ref="AS164" si="171">AR164*(1+AS166)</f>
        <v>1627.8382250669686</v>
      </c>
      <c r="AT164" s="284">
        <f t="shared" ref="AT164" si="172">AS164*(1+AT166)</f>
        <v>1627.8382250669686</v>
      </c>
      <c r="AU164" s="284">
        <f t="shared" ref="AU164" si="173">AT164*(1+AU166)</f>
        <v>1627.8382250669686</v>
      </c>
      <c r="AV164" s="284">
        <f t="shared" ref="AV164" si="174">AU164*(1+AV166)</f>
        <v>1627.8382250669686</v>
      </c>
      <c r="AW164" s="284">
        <f t="shared" ref="AW164" si="175">AV164*(1+AW166)</f>
        <v>1627.8382250669686</v>
      </c>
      <c r="AX164" s="284">
        <f t="shared" ref="AX164" si="176">AW164*(1+AX166)</f>
        <v>1627.8382250669686</v>
      </c>
      <c r="AY164" s="284">
        <f t="shared" ref="AY164" si="177">AX164*(1+AY166)</f>
        <v>1627.8382250669686</v>
      </c>
      <c r="AZ164" s="284">
        <f t="shared" ref="AZ164" si="178">AY164*(1+AZ166)</f>
        <v>1627.8382250669686</v>
      </c>
      <c r="BA164" s="284">
        <f t="shared" ref="BA164" si="179">AZ164*(1+BA166)</f>
        <v>1627.8382250669686</v>
      </c>
      <c r="BB164" s="284">
        <f t="shared" ref="BB164" si="180">BA164*(1+BB166)</f>
        <v>1627.8382250669686</v>
      </c>
      <c r="BC164" s="284">
        <f t="shared" ref="BC164" si="181">BB164*(1+BC166)</f>
        <v>1627.8382250669686</v>
      </c>
      <c r="BD164" s="284">
        <f t="shared" ref="BD164" si="182">BC164*(1+BD166)</f>
        <v>1627.8382250669686</v>
      </c>
      <c r="BE164" s="284">
        <f t="shared" ref="BE164" si="183">BD164*(1+BE166)</f>
        <v>1627.8382250669686</v>
      </c>
      <c r="BF164" s="284">
        <f t="shared" ref="BF164" si="184">BE164*(1+BF166)</f>
        <v>1627.8382250669686</v>
      </c>
      <c r="BG164" s="284">
        <f t="shared" ref="BG164" si="185">BF164*(1+BG166)</f>
        <v>1627.8382250669686</v>
      </c>
      <c r="BH164" s="284">
        <f t="shared" ref="BH164" si="186">BG164*(1+BH166)</f>
        <v>1627.8382250669686</v>
      </c>
      <c r="BI164" s="284">
        <f t="shared" ref="BI164" si="187">BH164*(1+BI166)</f>
        <v>1627.8382250669686</v>
      </c>
      <c r="BJ164" s="284">
        <f t="shared" ref="BJ164" si="188">BI164*(1+BJ166)</f>
        <v>1627.8382250669686</v>
      </c>
      <c r="BK164" s="284">
        <f t="shared" ref="BK164" si="189">BJ164*(1+BK166)</f>
        <v>1627.8382250669686</v>
      </c>
      <c r="BL164" s="284">
        <f t="shared" ref="BL164" si="190">BK164*(1+BL166)</f>
        <v>1627.8382250669686</v>
      </c>
      <c r="BM164" s="284">
        <f t="shared" ref="BM164" si="191">BL164*(1+BM166)</f>
        <v>1627.8382250669686</v>
      </c>
      <c r="BN164" s="284">
        <f t="shared" ref="BN164" si="192">BM164*(1+BN166)</f>
        <v>1627.8382250669686</v>
      </c>
      <c r="BP164" s="23"/>
      <c r="BQ164" s="23"/>
      <c r="BR164" s="23"/>
      <c r="BS164" s="23"/>
    </row>
    <row r="165" spans="1:71" s="80" customFormat="1" hidden="1" outlineLevel="1">
      <c r="A165" s="270"/>
      <c r="E165" s="63" t="s">
        <v>477</v>
      </c>
      <c r="J165" s="156" t="s">
        <v>101</v>
      </c>
      <c r="K165" s="136"/>
      <c r="L165" s="186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/>
      <c r="X165" s="119">
        <v>0.1</v>
      </c>
      <c r="Y165" s="119">
        <v>0.09</v>
      </c>
      <c r="Z165" s="119">
        <v>7.4999999999999997E-2</v>
      </c>
      <c r="AA165" s="119">
        <v>5.5E-2</v>
      </c>
      <c r="AB165" s="119">
        <v>4.4999999999999998E-2</v>
      </c>
      <c r="AC165" s="119">
        <v>3.5000000000000003E-2</v>
      </c>
      <c r="AD165" s="119">
        <v>0.03</v>
      </c>
      <c r="AE165" s="119">
        <v>0.02</v>
      </c>
      <c r="AF165" s="119">
        <v>0.02</v>
      </c>
      <c r="AG165" s="119">
        <v>0.02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P165" s="23"/>
      <c r="BQ165" s="23"/>
      <c r="BR165" s="23"/>
      <c r="BS165" s="23"/>
    </row>
    <row r="166" spans="1:71" s="80" customFormat="1" hidden="1" outlineLevel="1">
      <c r="A166" s="272"/>
      <c r="E166" s="63" t="s">
        <v>478</v>
      </c>
      <c r="I166" s="80" t="s">
        <v>168</v>
      </c>
      <c r="J166" s="156" t="s">
        <v>101</v>
      </c>
      <c r="K166" s="136"/>
      <c r="L166" s="187"/>
      <c r="M166" s="187"/>
      <c r="N166" s="186">
        <f>N164/M164-1</f>
        <v>9.2007632624566682E-3</v>
      </c>
      <c r="O166" s="186">
        <f t="shared" ref="O166:W166" si="193">O164/N164-1</f>
        <v>0.21908714084280589</v>
      </c>
      <c r="P166" s="186">
        <f t="shared" si="193"/>
        <v>0.2818493985735615</v>
      </c>
      <c r="Q166" s="186">
        <f t="shared" si="193"/>
        <v>0.12202278642608699</v>
      </c>
      <c r="R166" s="186">
        <f t="shared" si="193"/>
        <v>4.1046827236586925E-2</v>
      </c>
      <c r="S166" s="186">
        <f t="shared" si="193"/>
        <v>0.33591684445891845</v>
      </c>
      <c r="T166" s="186">
        <f t="shared" si="193"/>
        <v>0.27638282148915683</v>
      </c>
      <c r="U166" s="186">
        <f t="shared" si="193"/>
        <v>9.7354154802743453E-2</v>
      </c>
      <c r="V166" s="186">
        <f t="shared" si="193"/>
        <v>-3.7706765342094051E-2</v>
      </c>
      <c r="W166" s="186">
        <f t="shared" si="193"/>
        <v>6.6152752245133506E-2</v>
      </c>
      <c r="X166" s="250">
        <f t="shared" ref="X166:AG166" si="194">X165*(1+INDEX(scenario.mobile.voice, MATCH(scenario.mobile.voice.selected, scenarios,0)))</f>
        <v>0.1</v>
      </c>
      <c r="Y166" s="250">
        <f t="shared" si="194"/>
        <v>0.09</v>
      </c>
      <c r="Z166" s="250">
        <f t="shared" si="194"/>
        <v>7.4999999999999997E-2</v>
      </c>
      <c r="AA166" s="250">
        <f t="shared" si="194"/>
        <v>5.5E-2</v>
      </c>
      <c r="AB166" s="250">
        <f t="shared" si="194"/>
        <v>4.4999999999999998E-2</v>
      </c>
      <c r="AC166" s="250">
        <f t="shared" si="194"/>
        <v>3.5000000000000003E-2</v>
      </c>
      <c r="AD166" s="250">
        <f t="shared" si="194"/>
        <v>0.03</v>
      </c>
      <c r="AE166" s="250">
        <f t="shared" si="194"/>
        <v>0.02</v>
      </c>
      <c r="AF166" s="250">
        <f t="shared" si="194"/>
        <v>0.02</v>
      </c>
      <c r="AG166" s="250">
        <f t="shared" si="194"/>
        <v>0.02</v>
      </c>
      <c r="AH166" s="119">
        <v>0</v>
      </c>
      <c r="AI166" s="179">
        <f t="shared" ref="AI166:BN166" si="195">AH166</f>
        <v>0</v>
      </c>
      <c r="AJ166" s="179">
        <f t="shared" si="195"/>
        <v>0</v>
      </c>
      <c r="AK166" s="179">
        <f t="shared" si="195"/>
        <v>0</v>
      </c>
      <c r="AL166" s="179">
        <f t="shared" si="195"/>
        <v>0</v>
      </c>
      <c r="AM166" s="179">
        <f t="shared" si="195"/>
        <v>0</v>
      </c>
      <c r="AN166" s="179">
        <f t="shared" si="195"/>
        <v>0</v>
      </c>
      <c r="AO166" s="179">
        <f t="shared" si="195"/>
        <v>0</v>
      </c>
      <c r="AP166" s="179">
        <f t="shared" si="195"/>
        <v>0</v>
      </c>
      <c r="AQ166" s="179">
        <f t="shared" si="195"/>
        <v>0</v>
      </c>
      <c r="AR166" s="179">
        <f t="shared" si="195"/>
        <v>0</v>
      </c>
      <c r="AS166" s="179">
        <f t="shared" si="195"/>
        <v>0</v>
      </c>
      <c r="AT166" s="179">
        <f t="shared" si="195"/>
        <v>0</v>
      </c>
      <c r="AU166" s="179">
        <f t="shared" si="195"/>
        <v>0</v>
      </c>
      <c r="AV166" s="179">
        <f t="shared" si="195"/>
        <v>0</v>
      </c>
      <c r="AW166" s="179">
        <f t="shared" si="195"/>
        <v>0</v>
      </c>
      <c r="AX166" s="179">
        <f t="shared" si="195"/>
        <v>0</v>
      </c>
      <c r="AY166" s="179">
        <f t="shared" si="195"/>
        <v>0</v>
      </c>
      <c r="AZ166" s="179">
        <f t="shared" si="195"/>
        <v>0</v>
      </c>
      <c r="BA166" s="179">
        <f t="shared" si="195"/>
        <v>0</v>
      </c>
      <c r="BB166" s="179">
        <f t="shared" si="195"/>
        <v>0</v>
      </c>
      <c r="BC166" s="179">
        <f t="shared" si="195"/>
        <v>0</v>
      </c>
      <c r="BD166" s="179">
        <f t="shared" si="195"/>
        <v>0</v>
      </c>
      <c r="BE166" s="179">
        <f t="shared" si="195"/>
        <v>0</v>
      </c>
      <c r="BF166" s="179">
        <f t="shared" si="195"/>
        <v>0</v>
      </c>
      <c r="BG166" s="179">
        <f t="shared" si="195"/>
        <v>0</v>
      </c>
      <c r="BH166" s="179">
        <f t="shared" si="195"/>
        <v>0</v>
      </c>
      <c r="BI166" s="179">
        <f t="shared" si="195"/>
        <v>0</v>
      </c>
      <c r="BJ166" s="179">
        <f t="shared" si="195"/>
        <v>0</v>
      </c>
      <c r="BK166" s="179">
        <f t="shared" si="195"/>
        <v>0</v>
      </c>
      <c r="BL166" s="179">
        <f t="shared" si="195"/>
        <v>0</v>
      </c>
      <c r="BM166" s="179">
        <f t="shared" si="195"/>
        <v>0</v>
      </c>
      <c r="BN166" s="179">
        <f t="shared" si="195"/>
        <v>0</v>
      </c>
      <c r="BP166" s="157"/>
      <c r="BQ166" s="157"/>
    </row>
    <row r="167" spans="1:71" hidden="1" outlineLevel="1"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</row>
    <row r="168" spans="1:71" hidden="1" outlineLevel="1">
      <c r="C168" s="52" t="s">
        <v>207</v>
      </c>
    </row>
    <row r="169" spans="1:71" hidden="1" outlineLevel="1">
      <c r="D169" s="62" t="s">
        <v>208</v>
      </c>
      <c r="I169" s="80" t="s">
        <v>422</v>
      </c>
      <c r="J169" s="23" t="s">
        <v>117</v>
      </c>
      <c r="L169" s="167">
        <f t="shared" ref="L169:R169" si="196">SUM(L331:L334)</f>
        <v>0</v>
      </c>
      <c r="M169" s="167">
        <f t="shared" si="196"/>
        <v>0</v>
      </c>
      <c r="N169" s="167">
        <f t="shared" si="196"/>
        <v>0</v>
      </c>
      <c r="O169" s="167">
        <f t="shared" si="196"/>
        <v>0</v>
      </c>
      <c r="P169" s="167">
        <f t="shared" si="196"/>
        <v>0</v>
      </c>
      <c r="Q169" s="167">
        <f t="shared" si="196"/>
        <v>0</v>
      </c>
      <c r="R169" s="167">
        <f t="shared" si="196"/>
        <v>23710083265.896095</v>
      </c>
      <c r="S169" s="167">
        <f t="shared" ref="S169:BM169" si="197">SUM(S331:S334)</f>
        <v>45316931359.308624</v>
      </c>
      <c r="T169" s="167">
        <f t="shared" si="197"/>
        <v>57640155988.917236</v>
      </c>
      <c r="U169" s="167">
        <f t="shared" si="197"/>
        <v>63440394017.925842</v>
      </c>
      <c r="V169" s="167">
        <f t="shared" si="197"/>
        <v>54903293764.660736</v>
      </c>
      <c r="W169" s="167">
        <f t="shared" ref="W169" si="198">SUM(W331:W334)</f>
        <v>57764734408.660309</v>
      </c>
      <c r="X169" s="167">
        <f t="shared" si="197"/>
        <v>62299322290.827515</v>
      </c>
      <c r="Y169" s="167">
        <f t="shared" si="197"/>
        <v>65308491091.85537</v>
      </c>
      <c r="Z169" s="167">
        <f t="shared" si="197"/>
        <v>68518435326.48835</v>
      </c>
      <c r="AA169" s="167">
        <f t="shared" si="197"/>
        <v>71749987709.423965</v>
      </c>
      <c r="AB169" s="167">
        <f t="shared" si="197"/>
        <v>74921093945.177399</v>
      </c>
      <c r="AC169" s="167">
        <f t="shared" si="197"/>
        <v>77740209727.883408</v>
      </c>
      <c r="AD169" s="167">
        <f t="shared" si="197"/>
        <v>80132308082.889877</v>
      </c>
      <c r="AE169" s="167">
        <f t="shared" si="197"/>
        <v>81956979547.785568</v>
      </c>
      <c r="AF169" s="167">
        <f t="shared" si="197"/>
        <v>83223667461.569</v>
      </c>
      <c r="AG169" s="167">
        <f t="shared" si="197"/>
        <v>83880813768.140259</v>
      </c>
      <c r="AH169" s="167">
        <f t="shared" si="197"/>
        <v>84338182245.187286</v>
      </c>
      <c r="AI169" s="167">
        <f t="shared" si="197"/>
        <v>84731733520.610992</v>
      </c>
      <c r="AJ169" s="167">
        <f t="shared" si="197"/>
        <v>85118107325.739166</v>
      </c>
      <c r="AK169" s="167">
        <f t="shared" si="197"/>
        <v>85497792871.904114</v>
      </c>
      <c r="AL169" s="167">
        <f t="shared" si="197"/>
        <v>85867546040.371094</v>
      </c>
      <c r="AM169" s="167">
        <f t="shared" si="197"/>
        <v>86223698075.975067</v>
      </c>
      <c r="AN169" s="167">
        <f t="shared" si="197"/>
        <v>86565951654.75351</v>
      </c>
      <c r="AO169" s="167">
        <f t="shared" si="197"/>
        <v>86896347325.545486</v>
      </c>
      <c r="AP169" s="167">
        <f t="shared" si="197"/>
        <v>87219100481.536743</v>
      </c>
      <c r="AQ169" s="167">
        <f t="shared" si="197"/>
        <v>87535695183.590714</v>
      </c>
      <c r="AR169" s="167">
        <f t="shared" si="197"/>
        <v>87841065334.60675</v>
      </c>
      <c r="AS169" s="167">
        <f t="shared" si="197"/>
        <v>88132112511.575226</v>
      </c>
      <c r="AT169" s="167">
        <f t="shared" si="197"/>
        <v>88410097509.955154</v>
      </c>
      <c r="AU169" s="167">
        <f t="shared" si="197"/>
        <v>88675973783.165131</v>
      </c>
      <c r="AV169" s="167">
        <f t="shared" si="197"/>
        <v>88929211064.869125</v>
      </c>
      <c r="AW169" s="167">
        <f t="shared" si="197"/>
        <v>89168707689.066559</v>
      </c>
      <c r="AX169" s="167">
        <f t="shared" si="197"/>
        <v>89394355187.334198</v>
      </c>
      <c r="AY169" s="167">
        <f t="shared" si="197"/>
        <v>89606949726.493927</v>
      </c>
      <c r="AZ169" s="167">
        <f t="shared" si="197"/>
        <v>89807038046.230011</v>
      </c>
      <c r="BA169" s="167">
        <f t="shared" si="197"/>
        <v>89993982599.49823</v>
      </c>
      <c r="BB169" s="167">
        <f t="shared" si="197"/>
        <v>90166724067.911911</v>
      </c>
      <c r="BC169" s="167">
        <f t="shared" si="197"/>
        <v>90325061674.994446</v>
      </c>
      <c r="BD169" s="167">
        <f t="shared" si="197"/>
        <v>90469634262.336899</v>
      </c>
      <c r="BE169" s="167">
        <f t="shared" si="197"/>
        <v>90600986288.045044</v>
      </c>
      <c r="BF169" s="167">
        <f t="shared" si="197"/>
        <v>90718726289.018982</v>
      </c>
      <c r="BG169" s="167">
        <f t="shared" si="197"/>
        <v>90822066370.914413</v>
      </c>
      <c r="BH169" s="167">
        <f t="shared" si="197"/>
        <v>90910892863.015747</v>
      </c>
      <c r="BI169" s="167">
        <f t="shared" si="197"/>
        <v>90985814225.92926</v>
      </c>
      <c r="BJ169" s="167">
        <f t="shared" si="197"/>
        <v>91035329113.529327</v>
      </c>
      <c r="BK169" s="167">
        <f t="shared" si="197"/>
        <v>91066211152.488464</v>
      </c>
      <c r="BL169" s="167">
        <f t="shared" si="197"/>
        <v>91097168489.398407</v>
      </c>
      <c r="BM169" s="167">
        <f t="shared" si="197"/>
        <v>91128201172.49292</v>
      </c>
      <c r="BN169" s="167">
        <f>SUM(BN331:BN334)</f>
        <v>91159309254.720596</v>
      </c>
    </row>
    <row r="170" spans="1:71" hidden="1" outlineLevel="1">
      <c r="A170"/>
      <c r="D170" s="62" t="s">
        <v>209</v>
      </c>
      <c r="I170" s="80" t="s">
        <v>422</v>
      </c>
      <c r="J170" s="23" t="s">
        <v>117</v>
      </c>
      <c r="L170" s="167">
        <f t="shared" ref="L170:BN170" si="199">SUM(L326:L328)</f>
        <v>0</v>
      </c>
      <c r="M170" s="167">
        <f t="shared" si="199"/>
        <v>0</v>
      </c>
      <c r="N170" s="167">
        <f t="shared" si="199"/>
        <v>0</v>
      </c>
      <c r="O170" s="167">
        <f t="shared" si="199"/>
        <v>0</v>
      </c>
      <c r="P170" s="167">
        <f t="shared" si="199"/>
        <v>0</v>
      </c>
      <c r="Q170" s="167">
        <f t="shared" si="199"/>
        <v>0</v>
      </c>
      <c r="R170" s="167">
        <f t="shared" si="199"/>
        <v>7179898664.5523815</v>
      </c>
      <c r="S170" s="167">
        <f t="shared" si="199"/>
        <v>7827376268.1801386</v>
      </c>
      <c r="T170" s="167">
        <f t="shared" si="199"/>
        <v>9327474362.6315022</v>
      </c>
      <c r="U170" s="167">
        <f t="shared" si="199"/>
        <v>11259552358.001381</v>
      </c>
      <c r="V170" s="167">
        <f t="shared" si="199"/>
        <v>13602231660.17016</v>
      </c>
      <c r="W170" s="167">
        <f t="shared" si="199"/>
        <v>15372829925.395447</v>
      </c>
      <c r="X170" s="167">
        <f t="shared" si="199"/>
        <v>17430198474.365551</v>
      </c>
      <c r="Y170" s="167">
        <f t="shared" si="199"/>
        <v>19699394934.858528</v>
      </c>
      <c r="Z170" s="167">
        <f t="shared" si="199"/>
        <v>21856094407.256413</v>
      </c>
      <c r="AA170" s="167">
        <f t="shared" si="199"/>
        <v>23725707182.203552</v>
      </c>
      <c r="AB170" s="167">
        <f t="shared" si="199"/>
        <v>25441417219.00275</v>
      </c>
      <c r="AC170" s="167">
        <f t="shared" si="199"/>
        <v>26954497911.25605</v>
      </c>
      <c r="AD170" s="167">
        <f t="shared" si="199"/>
        <v>28353620766.210754</v>
      </c>
      <c r="AE170" s="167">
        <f t="shared" si="199"/>
        <v>29492946647.717236</v>
      </c>
      <c r="AF170" s="167">
        <f t="shared" si="199"/>
        <v>30616089759.754017</v>
      </c>
      <c r="AG170" s="167">
        <f t="shared" si="199"/>
        <v>31725108495.061306</v>
      </c>
      <c r="AH170" s="167">
        <f t="shared" si="199"/>
        <v>32103987169.570984</v>
      </c>
      <c r="AI170" s="167">
        <f t="shared" si="199"/>
        <v>32283673987.488152</v>
      </c>
      <c r="AJ170" s="167">
        <f t="shared" si="199"/>
        <v>32456264202.934547</v>
      </c>
      <c r="AK170" s="167">
        <f t="shared" si="199"/>
        <v>32621524811.448364</v>
      </c>
      <c r="AL170" s="167">
        <f t="shared" si="199"/>
        <v>32778914196.301392</v>
      </c>
      <c r="AM170" s="167">
        <f t="shared" si="199"/>
        <v>32927844593.863937</v>
      </c>
      <c r="AN170" s="167">
        <f t="shared" si="199"/>
        <v>33068033039.565292</v>
      </c>
      <c r="AO170" s="167">
        <f t="shared" si="199"/>
        <v>33199404829.607533</v>
      </c>
      <c r="AP170" s="167">
        <f t="shared" si="199"/>
        <v>33322098295.573105</v>
      </c>
      <c r="AQ170" s="167">
        <f t="shared" si="199"/>
        <v>33436072428.105923</v>
      </c>
      <c r="AR170" s="167">
        <f t="shared" si="199"/>
        <v>33540811301.763092</v>
      </c>
      <c r="AS170" s="167">
        <f t="shared" si="199"/>
        <v>33636053802.424118</v>
      </c>
      <c r="AT170" s="167">
        <f t="shared" si="199"/>
        <v>33721881962.671494</v>
      </c>
      <c r="AU170" s="167">
        <f t="shared" si="199"/>
        <v>33798278825.562263</v>
      </c>
      <c r="AV170" s="167">
        <f t="shared" si="199"/>
        <v>33865165742.620079</v>
      </c>
      <c r="AW170" s="167">
        <f t="shared" si="199"/>
        <v>33922592361.012154</v>
      </c>
      <c r="AX170" s="167">
        <f t="shared" si="199"/>
        <v>33970784877.581688</v>
      </c>
      <c r="AY170" s="167">
        <f t="shared" si="199"/>
        <v>34009976489.96516</v>
      </c>
      <c r="AZ170" s="167">
        <f t="shared" si="199"/>
        <v>34040273861.005859</v>
      </c>
      <c r="BA170" s="167">
        <f t="shared" si="199"/>
        <v>34061690097.48867</v>
      </c>
      <c r="BB170" s="167">
        <f t="shared" si="199"/>
        <v>34074308655.10743</v>
      </c>
      <c r="BC170" s="167">
        <f t="shared" si="199"/>
        <v>34078344604.848976</v>
      </c>
      <c r="BD170" s="167">
        <f t="shared" si="199"/>
        <v>34074038205.406769</v>
      </c>
      <c r="BE170" s="167">
        <f t="shared" si="199"/>
        <v>34061543989.338108</v>
      </c>
      <c r="BF170" s="167">
        <f t="shared" si="199"/>
        <v>34040912583.738365</v>
      </c>
      <c r="BG170" s="167">
        <f t="shared" si="199"/>
        <v>34012192004.670677</v>
      </c>
      <c r="BH170" s="167">
        <f t="shared" si="199"/>
        <v>33975506710.324692</v>
      </c>
      <c r="BI170" s="167">
        <f t="shared" si="199"/>
        <v>33931022660.938393</v>
      </c>
      <c r="BJ170" s="167">
        <f t="shared" si="199"/>
        <v>33893799593.354477</v>
      </c>
      <c r="BK170" s="167">
        <f t="shared" si="199"/>
        <v>33867716207.603508</v>
      </c>
      <c r="BL170" s="167">
        <f t="shared" si="199"/>
        <v>33841644827.766064</v>
      </c>
      <c r="BM170" s="167">
        <f t="shared" si="199"/>
        <v>33815585459.322578</v>
      </c>
      <c r="BN170" s="167">
        <f t="shared" si="199"/>
        <v>33789538107.760056</v>
      </c>
      <c r="BP170"/>
      <c r="BQ170"/>
    </row>
    <row r="171" spans="1:71" hidden="1" outlineLevel="1">
      <c r="BP171"/>
      <c r="BQ171"/>
    </row>
    <row r="172" spans="1:71" collapsed="1">
      <c r="C172" s="16" t="s">
        <v>416</v>
      </c>
    </row>
    <row r="173" spans="1:71">
      <c r="C173" s="16"/>
      <c r="D173" t="s">
        <v>418</v>
      </c>
      <c r="G173" s="124" t="s">
        <v>417</v>
      </c>
      <c r="J173" t="s">
        <v>101</v>
      </c>
      <c r="L173" s="183">
        <v>0.01</v>
      </c>
    </row>
    <row r="174" spans="1:71">
      <c r="C174" s="16"/>
      <c r="D174" t="s">
        <v>419</v>
      </c>
      <c r="G174" s="124" t="s">
        <v>417</v>
      </c>
      <c r="J174" t="s">
        <v>101</v>
      </c>
      <c r="L174" s="183">
        <v>0.6</v>
      </c>
    </row>
    <row r="175" spans="1:71" hidden="1" outlineLevel="1">
      <c r="D175" s="63" t="s">
        <v>259</v>
      </c>
      <c r="G175" s="124"/>
      <c r="I175" s="80" t="s">
        <v>422</v>
      </c>
      <c r="J175" s="23" t="s">
        <v>117</v>
      </c>
      <c r="L175" s="218">
        <f t="shared" ref="L175:AQ175" si="200">L154*$L$173*$L$174</f>
        <v>22266064.071094714</v>
      </c>
      <c r="M175" s="218">
        <f t="shared" si="200"/>
        <v>30783317.32607067</v>
      </c>
      <c r="N175" s="218">
        <f t="shared" si="200"/>
        <v>41339913.259264834</v>
      </c>
      <c r="O175" s="218">
        <f t="shared" si="200"/>
        <v>59211268.342751309</v>
      </c>
      <c r="P175" s="218">
        <f t="shared" si="200"/>
        <v>92865006.377992526</v>
      </c>
      <c r="Q175" s="218">
        <f t="shared" si="200"/>
        <v>130084445.3880218</v>
      </c>
      <c r="R175" s="218">
        <f t="shared" si="200"/>
        <v>162237174.8917304</v>
      </c>
      <c r="S175" s="218">
        <f t="shared" si="200"/>
        <v>257811756.95627135</v>
      </c>
      <c r="T175" s="218">
        <f t="shared" si="200"/>
        <v>382783545.89836389</v>
      </c>
      <c r="U175" s="218">
        <f t="shared" si="200"/>
        <v>469301896.49132049</v>
      </c>
      <c r="V175" s="218">
        <f t="shared" si="200"/>
        <v>497363799.99476707</v>
      </c>
      <c r="W175" s="218">
        <f t="shared" ref="W175" si="201">W154*$L$173*$L$174</f>
        <v>564810720.5800935</v>
      </c>
      <c r="X175" s="218">
        <f t="shared" si="200"/>
        <v>647616258.0060364</v>
      </c>
      <c r="Y175" s="218">
        <f t="shared" si="200"/>
        <v>738629567.45569324</v>
      </c>
      <c r="Z175" s="218">
        <f t="shared" si="200"/>
        <v>826489413.39582574</v>
      </c>
      <c r="AA175" s="218">
        <f t="shared" si="200"/>
        <v>903611091.45359218</v>
      </c>
      <c r="AB175" s="218">
        <f t="shared" si="200"/>
        <v>974938226.30265641</v>
      </c>
      <c r="AC175" s="218">
        <f t="shared" si="200"/>
        <v>1038536949.4266489</v>
      </c>
      <c r="AD175" s="218">
        <f t="shared" si="200"/>
        <v>1097941142.3808961</v>
      </c>
      <c r="AE175" s="218">
        <f t="shared" si="200"/>
        <v>1146756206.1348729</v>
      </c>
      <c r="AF175" s="218">
        <f t="shared" si="200"/>
        <v>1195271616.500385</v>
      </c>
      <c r="AG175" s="218">
        <f t="shared" si="200"/>
        <v>1243579959.6273828</v>
      </c>
      <c r="AH175" s="218">
        <f t="shared" si="200"/>
        <v>1258604114.4351552</v>
      </c>
      <c r="AI175" s="218">
        <f t="shared" si="200"/>
        <v>1264924429.6840279</v>
      </c>
      <c r="AJ175" s="218">
        <f t="shared" si="200"/>
        <v>1270969399.1838872</v>
      </c>
      <c r="AK175" s="218">
        <f t="shared" si="200"/>
        <v>1276724877.2640374</v>
      </c>
      <c r="AL175" s="218">
        <f t="shared" si="200"/>
        <v>1282179749.0847478</v>
      </c>
      <c r="AM175" s="218">
        <f t="shared" si="200"/>
        <v>1287322536.7520022</v>
      </c>
      <c r="AN175" s="218">
        <f t="shared" si="200"/>
        <v>1292140783.469857</v>
      </c>
      <c r="AO175" s="218">
        <f t="shared" si="200"/>
        <v>1296621688.2131202</v>
      </c>
      <c r="AP175" s="218">
        <f t="shared" si="200"/>
        <v>1300753369.6941247</v>
      </c>
      <c r="AQ175" s="218">
        <f t="shared" si="200"/>
        <v>1304528015.522495</v>
      </c>
      <c r="AR175" s="218">
        <f t="shared" ref="AR175:BN175" si="202">AR154*$L$173*$L$174</f>
        <v>1307943807.7375114</v>
      </c>
      <c r="AS175" s="218">
        <f t="shared" si="202"/>
        <v>1311001606.9122956</v>
      </c>
      <c r="AT175" s="218">
        <f t="shared" si="202"/>
        <v>1313699616.600455</v>
      </c>
      <c r="AU175" s="218">
        <f t="shared" si="202"/>
        <v>1316033084.8247821</v>
      </c>
      <c r="AV175" s="218">
        <f t="shared" si="202"/>
        <v>1318000548.6109674</v>
      </c>
      <c r="AW175" s="218">
        <f t="shared" si="202"/>
        <v>1319608419.2287714</v>
      </c>
      <c r="AX175" s="218">
        <f t="shared" si="202"/>
        <v>1320866929.4304757</v>
      </c>
      <c r="AY175" s="218">
        <f t="shared" si="202"/>
        <v>1321783114.4013526</v>
      </c>
      <c r="AZ175" s="218">
        <f t="shared" si="202"/>
        <v>1322359450.9784195</v>
      </c>
      <c r="BA175" s="218">
        <f t="shared" si="202"/>
        <v>1322598811.3244722</v>
      </c>
      <c r="BB175" s="218">
        <f t="shared" si="202"/>
        <v>1322508663.6006362</v>
      </c>
      <c r="BC175" s="218">
        <f t="shared" si="202"/>
        <v>1322098958.183636</v>
      </c>
      <c r="BD175" s="218">
        <f t="shared" si="202"/>
        <v>1321377631.1712327</v>
      </c>
      <c r="BE175" s="218">
        <f t="shared" si="202"/>
        <v>1320349248.9795556</v>
      </c>
      <c r="BF175" s="218">
        <f t="shared" si="202"/>
        <v>1319017240.4546382</v>
      </c>
      <c r="BG175" s="218">
        <f t="shared" si="202"/>
        <v>1317386293.030705</v>
      </c>
      <c r="BH175" s="218">
        <f t="shared" si="202"/>
        <v>1315461970.8508494</v>
      </c>
      <c r="BI175" s="218">
        <f t="shared" si="202"/>
        <v>1313249101.1924284</v>
      </c>
      <c r="BJ175" s="218">
        <f t="shared" si="202"/>
        <v>1311446415.6448061</v>
      </c>
      <c r="BK175" s="218">
        <f t="shared" si="202"/>
        <v>1310197748.6444335</v>
      </c>
      <c r="BL175" s="218">
        <f t="shared" si="202"/>
        <v>1308950270.5369191</v>
      </c>
      <c r="BM175" s="218">
        <f t="shared" si="202"/>
        <v>1307703980.1902833</v>
      </c>
      <c r="BN175" s="218">
        <f t="shared" si="202"/>
        <v>1306458876.4736235</v>
      </c>
      <c r="BP175"/>
      <c r="BQ175"/>
    </row>
    <row r="176" spans="1:71" hidden="1" outlineLevel="1">
      <c r="D176" s="63" t="s">
        <v>258</v>
      </c>
      <c r="G176" s="124"/>
      <c r="I176" s="80" t="s">
        <v>422</v>
      </c>
      <c r="J176" s="23" t="s">
        <v>117</v>
      </c>
      <c r="L176" s="218">
        <f t="shared" ref="L176:AQ176" si="203">L154*$L$173*(1-$L$174)</f>
        <v>14844042.714063145</v>
      </c>
      <c r="M176" s="218">
        <f t="shared" si="203"/>
        <v>20522211.550713781</v>
      </c>
      <c r="N176" s="218">
        <f t="shared" si="203"/>
        <v>27559942.172843225</v>
      </c>
      <c r="O176" s="218">
        <f t="shared" si="203"/>
        <v>39474178.895167544</v>
      </c>
      <c r="P176" s="218">
        <f t="shared" si="203"/>
        <v>61910004.25199502</v>
      </c>
      <c r="Q176" s="218">
        <f t="shared" si="203"/>
        <v>86722963.592014551</v>
      </c>
      <c r="R176" s="218">
        <f t="shared" si="203"/>
        <v>108158116.59448694</v>
      </c>
      <c r="S176" s="218">
        <f t="shared" si="203"/>
        <v>171874504.63751423</v>
      </c>
      <c r="T176" s="218">
        <f t="shared" si="203"/>
        <v>255189030.59890929</v>
      </c>
      <c r="U176" s="218">
        <f t="shared" si="203"/>
        <v>312867930.9942137</v>
      </c>
      <c r="V176" s="218">
        <f t="shared" si="203"/>
        <v>331575866.66317809</v>
      </c>
      <c r="W176" s="218">
        <f t="shared" ref="W176" si="204">W154*$L$173*(1-$L$174)</f>
        <v>376540480.386729</v>
      </c>
      <c r="X176" s="218">
        <f t="shared" si="203"/>
        <v>431744172.00402433</v>
      </c>
      <c r="Y176" s="218">
        <f t="shared" si="203"/>
        <v>492419711.63712883</v>
      </c>
      <c r="Z176" s="218">
        <f t="shared" si="203"/>
        <v>550992942.26388395</v>
      </c>
      <c r="AA176" s="218">
        <f t="shared" si="203"/>
        <v>602407394.30239475</v>
      </c>
      <c r="AB176" s="218">
        <f t="shared" si="203"/>
        <v>649958817.53510427</v>
      </c>
      <c r="AC176" s="218">
        <f t="shared" si="203"/>
        <v>692357966.28443265</v>
      </c>
      <c r="AD176" s="218">
        <f t="shared" si="203"/>
        <v>731960761.58726406</v>
      </c>
      <c r="AE176" s="218">
        <f t="shared" si="203"/>
        <v>764504137.42324877</v>
      </c>
      <c r="AF176" s="218">
        <f t="shared" si="203"/>
        <v>796847744.33359015</v>
      </c>
      <c r="AG176" s="218">
        <f t="shared" si="203"/>
        <v>829053306.41825521</v>
      </c>
      <c r="AH176" s="218">
        <f t="shared" si="203"/>
        <v>839069409.62343693</v>
      </c>
      <c r="AI176" s="218">
        <f t="shared" si="203"/>
        <v>843282953.12268543</v>
      </c>
      <c r="AJ176" s="218">
        <f t="shared" si="203"/>
        <v>847312932.78925824</v>
      </c>
      <c r="AK176" s="218">
        <f t="shared" si="203"/>
        <v>851149918.17602503</v>
      </c>
      <c r="AL176" s="218">
        <f t="shared" si="203"/>
        <v>854786499.38983202</v>
      </c>
      <c r="AM176" s="218">
        <f t="shared" si="203"/>
        <v>858215024.50133491</v>
      </c>
      <c r="AN176" s="218">
        <f t="shared" si="203"/>
        <v>861427188.97990477</v>
      </c>
      <c r="AO176" s="218">
        <f t="shared" si="203"/>
        <v>864414458.80874693</v>
      </c>
      <c r="AP176" s="218">
        <f t="shared" si="203"/>
        <v>867168913.12941647</v>
      </c>
      <c r="AQ176" s="218">
        <f t="shared" si="203"/>
        <v>869685343.68166339</v>
      </c>
      <c r="AR176" s="218">
        <f t="shared" ref="AR176:BN176" si="205">AR154*$L$173*(1-$L$174)</f>
        <v>871962538.4916743</v>
      </c>
      <c r="AS176" s="218">
        <f t="shared" si="205"/>
        <v>874001071.27486384</v>
      </c>
      <c r="AT176" s="218">
        <f t="shared" si="205"/>
        <v>875799744.40030348</v>
      </c>
      <c r="AU176" s="218">
        <f t="shared" si="205"/>
        <v>877355389.88318813</v>
      </c>
      <c r="AV176" s="218">
        <f t="shared" si="205"/>
        <v>878667032.40731168</v>
      </c>
      <c r="AW176" s="218">
        <f t="shared" si="205"/>
        <v>879738946.15251434</v>
      </c>
      <c r="AX176" s="218">
        <f t="shared" si="205"/>
        <v>880577952.95365047</v>
      </c>
      <c r="AY176" s="218">
        <f t="shared" si="205"/>
        <v>881188742.93423522</v>
      </c>
      <c r="AZ176" s="218">
        <f t="shared" si="205"/>
        <v>881572967.31894648</v>
      </c>
      <c r="BA176" s="218">
        <f t="shared" si="205"/>
        <v>881732540.88298154</v>
      </c>
      <c r="BB176" s="218">
        <f t="shared" si="205"/>
        <v>881672442.40042424</v>
      </c>
      <c r="BC176" s="218">
        <f t="shared" si="205"/>
        <v>881399305.45575738</v>
      </c>
      <c r="BD176" s="218">
        <f t="shared" si="205"/>
        <v>880918420.7808218</v>
      </c>
      <c r="BE176" s="218">
        <f t="shared" si="205"/>
        <v>880232832.65303707</v>
      </c>
      <c r="BF176" s="218">
        <f t="shared" si="205"/>
        <v>879344826.96975887</v>
      </c>
      <c r="BG176" s="218">
        <f t="shared" si="205"/>
        <v>878257528.68713665</v>
      </c>
      <c r="BH176" s="218">
        <f t="shared" si="205"/>
        <v>876974647.23389971</v>
      </c>
      <c r="BI176" s="218">
        <f t="shared" si="205"/>
        <v>875499400.79495227</v>
      </c>
      <c r="BJ176" s="218">
        <f t="shared" si="205"/>
        <v>874297610.42987084</v>
      </c>
      <c r="BK176" s="218">
        <f t="shared" si="205"/>
        <v>873465165.76295567</v>
      </c>
      <c r="BL176" s="218">
        <f t="shared" si="205"/>
        <v>872633513.69127941</v>
      </c>
      <c r="BM176" s="218">
        <f t="shared" si="205"/>
        <v>871802653.46018887</v>
      </c>
      <c r="BN176" s="218">
        <f t="shared" si="205"/>
        <v>870972584.31574905</v>
      </c>
      <c r="BP176"/>
      <c r="BQ176"/>
    </row>
    <row r="177" spans="1:69" hidden="1" outlineLevel="1"/>
    <row r="178" spans="1:69" hidden="1" outlineLevel="1">
      <c r="B178" s="90" t="s">
        <v>232</v>
      </c>
      <c r="C178" s="56"/>
      <c r="D178" s="56"/>
    </row>
    <row r="179" spans="1:69" hidden="1" outlineLevel="1"/>
    <row r="180" spans="1:69" hidden="1" outlineLevel="1">
      <c r="C180" s="121" t="s">
        <v>393</v>
      </c>
      <c r="D180" s="122"/>
      <c r="E180" s="120"/>
      <c r="F180" s="2"/>
    </row>
    <row r="181" spans="1:69" hidden="1" outlineLevel="1">
      <c r="E181" t="s">
        <v>211</v>
      </c>
      <c r="J181" t="s">
        <v>101</v>
      </c>
      <c r="Q181" s="75">
        <f>Q155/Q$152</f>
        <v>8.7173769788508562E-2</v>
      </c>
      <c r="R181" s="75">
        <f t="shared" ref="R181:AW181" si="206">R155/R152</f>
        <v>9.4936815995507337E-2</v>
      </c>
      <c r="S181" s="75">
        <f t="shared" si="206"/>
        <v>8.7323435794665019E-2</v>
      </c>
      <c r="T181" s="75">
        <f t="shared" si="206"/>
        <v>7.5017976051042864E-2</v>
      </c>
      <c r="U181" s="75">
        <f t="shared" si="206"/>
        <v>7.0005946464187854E-2</v>
      </c>
      <c r="V181" s="75">
        <f t="shared" si="206"/>
        <v>7.562390609935335E-2</v>
      </c>
      <c r="W181" s="75">
        <f t="shared" si="206"/>
        <v>8.7658199684064367E-2</v>
      </c>
      <c r="X181" s="75">
        <f t="shared" si="206"/>
        <v>0.10524378089073227</v>
      </c>
      <c r="Y181" s="75">
        <f t="shared" si="206"/>
        <v>0.11029980631391136</v>
      </c>
      <c r="Z181" s="75">
        <f t="shared" si="206"/>
        <v>0.11467126390383264</v>
      </c>
      <c r="AA181" s="75">
        <f t="shared" si="206"/>
        <v>0.1187496679394618</v>
      </c>
      <c r="AB181" s="75">
        <f t="shared" si="206"/>
        <v>0.1219950994151789</v>
      </c>
      <c r="AC181" s="75">
        <f t="shared" si="206"/>
        <v>0.12458379341737717</v>
      </c>
      <c r="AD181" s="75">
        <f t="shared" si="206"/>
        <v>0.12612973848616213</v>
      </c>
      <c r="AE181" s="75">
        <f t="shared" si="206"/>
        <v>0.12695057172488844</v>
      </c>
      <c r="AF181" s="75">
        <f t="shared" si="206"/>
        <v>0.12628114269340471</v>
      </c>
      <c r="AG181" s="75">
        <f t="shared" si="206"/>
        <v>0.12410780183134043</v>
      </c>
      <c r="AH181" s="75">
        <f t="shared" si="206"/>
        <v>0.12285230681312302</v>
      </c>
      <c r="AI181" s="75">
        <f t="shared" si="206"/>
        <v>0.12212995158482066</v>
      </c>
      <c r="AJ181" s="75">
        <f t="shared" si="206"/>
        <v>0.12143813894512911</v>
      </c>
      <c r="AK181" s="75">
        <f t="shared" si="206"/>
        <v>0.12077589733619593</v>
      </c>
      <c r="AL181" s="75">
        <f t="shared" si="206"/>
        <v>0.12014584077197414</v>
      </c>
      <c r="AM181" s="75">
        <f t="shared" si="206"/>
        <v>0.11955097681740168</v>
      </c>
      <c r="AN181" s="75">
        <f t="shared" si="206"/>
        <v>0.11899113590717825</v>
      </c>
      <c r="AO181" s="75">
        <f t="shared" si="206"/>
        <v>0.11846405363513235</v>
      </c>
      <c r="AP181" s="75">
        <f t="shared" si="206"/>
        <v>0.11796554513210594</v>
      </c>
      <c r="AQ181" s="75">
        <f t="shared" si="206"/>
        <v>0.11749392452973995</v>
      </c>
      <c r="AR181" s="75">
        <f t="shared" si="206"/>
        <v>0.11705327549242356</v>
      </c>
      <c r="AS181" s="75">
        <f t="shared" si="206"/>
        <v>0.11664568759681794</v>
      </c>
      <c r="AT181" s="75">
        <f t="shared" si="206"/>
        <v>0.11626944257050939</v>
      </c>
      <c r="AU181" s="75">
        <f t="shared" si="206"/>
        <v>0.11592332120961009</v>
      </c>
      <c r="AV181" s="75">
        <f t="shared" si="206"/>
        <v>0.11560733924602766</v>
      </c>
      <c r="AW181" s="75">
        <f t="shared" si="206"/>
        <v>0.11532169546511968</v>
      </c>
      <c r="AX181" s="75">
        <f t="shared" ref="AX181:BN181" si="207">AX155/AX152</f>
        <v>0.11506557826048765</v>
      </c>
      <c r="AY181" s="75">
        <f t="shared" si="207"/>
        <v>0.11483758471198639</v>
      </c>
      <c r="AZ181" s="75">
        <f t="shared" si="207"/>
        <v>0.11463679651621791</v>
      </c>
      <c r="BA181" s="75">
        <f t="shared" si="207"/>
        <v>0.11446335565827749</v>
      </c>
      <c r="BB181" s="75">
        <f t="shared" si="207"/>
        <v>0.11431759684676901</v>
      </c>
      <c r="BC181" s="75">
        <f t="shared" si="207"/>
        <v>0.11419903499162408</v>
      </c>
      <c r="BD181" s="75">
        <f t="shared" si="207"/>
        <v>0.11410659278741044</v>
      </c>
      <c r="BE181" s="75">
        <f t="shared" si="207"/>
        <v>0.11403946850987852</v>
      </c>
      <c r="BF181" s="75">
        <f t="shared" si="207"/>
        <v>0.11399775475256897</v>
      </c>
      <c r="BG181" s="75">
        <f t="shared" si="207"/>
        <v>0.11398186179486941</v>
      </c>
      <c r="BH181" s="75">
        <f t="shared" si="207"/>
        <v>0.1139916144607476</v>
      </c>
      <c r="BI181" s="75">
        <f t="shared" si="207"/>
        <v>0.11402628391908204</v>
      </c>
      <c r="BJ181" s="75">
        <f t="shared" si="207"/>
        <v>0.11406447715421821</v>
      </c>
      <c r="BK181" s="75">
        <f t="shared" si="207"/>
        <v>0.11409389750030395</v>
      </c>
      <c r="BL181" s="75">
        <f t="shared" si="207"/>
        <v>0.11412322164590563</v>
      </c>
      <c r="BM181" s="75">
        <f t="shared" si="207"/>
        <v>0.11415244941881046</v>
      </c>
      <c r="BN181" s="75">
        <f t="shared" si="207"/>
        <v>0.11418158064702481</v>
      </c>
    </row>
    <row r="182" spans="1:69" hidden="1" outlineLevel="1">
      <c r="E182" t="s">
        <v>234</v>
      </c>
      <c r="J182" t="s">
        <v>101</v>
      </c>
      <c r="Q182" s="126">
        <f>Q183+Q184</f>
        <v>0.91282623021149145</v>
      </c>
      <c r="R182" s="126">
        <f>R183+R184</f>
        <v>0.90506318400449259</v>
      </c>
      <c r="S182" s="126">
        <f t="shared" ref="S182:BN182" si="208">S183+S184</f>
        <v>0.91267656420533494</v>
      </c>
      <c r="T182" s="126">
        <f t="shared" si="208"/>
        <v>0.92498202394895723</v>
      </c>
      <c r="U182" s="126">
        <f t="shared" si="208"/>
        <v>0.92999405353581199</v>
      </c>
      <c r="V182" s="126">
        <f t="shared" si="208"/>
        <v>0.92437609390064668</v>
      </c>
      <c r="W182" s="126">
        <f t="shared" si="208"/>
        <v>0.91234180031593559</v>
      </c>
      <c r="X182" s="126">
        <f t="shared" si="208"/>
        <v>0.89475621910926773</v>
      </c>
      <c r="Y182" s="126">
        <f t="shared" si="208"/>
        <v>0.88970019368608888</v>
      </c>
      <c r="Z182" s="126">
        <f t="shared" si="208"/>
        <v>0.88532873609616725</v>
      </c>
      <c r="AA182" s="126">
        <f t="shared" si="208"/>
        <v>0.88125033206053816</v>
      </c>
      <c r="AB182" s="126">
        <f t="shared" si="208"/>
        <v>0.87800490058482128</v>
      </c>
      <c r="AC182" s="126">
        <f t="shared" si="208"/>
        <v>0.87541620658262276</v>
      </c>
      <c r="AD182" s="126">
        <f t="shared" si="208"/>
        <v>0.87387026151383795</v>
      </c>
      <c r="AE182" s="126">
        <f t="shared" si="208"/>
        <v>0.87304942827511167</v>
      </c>
      <c r="AF182" s="126">
        <f t="shared" si="208"/>
        <v>0.87371885730659526</v>
      </c>
      <c r="AG182" s="126">
        <f t="shared" si="208"/>
        <v>0.8758921981686596</v>
      </c>
      <c r="AH182" s="126">
        <f t="shared" si="208"/>
        <v>0.87714769318687691</v>
      </c>
      <c r="AI182" s="126">
        <f t="shared" si="208"/>
        <v>0.87787004841517935</v>
      </c>
      <c r="AJ182" s="126">
        <f t="shared" si="208"/>
        <v>0.87856186105487089</v>
      </c>
      <c r="AK182" s="126">
        <f t="shared" si="208"/>
        <v>0.87922410266380413</v>
      </c>
      <c r="AL182" s="126">
        <f t="shared" si="208"/>
        <v>0.87985415922802579</v>
      </c>
      <c r="AM182" s="126">
        <f t="shared" si="208"/>
        <v>0.88044902318259821</v>
      </c>
      <c r="AN182" s="126">
        <f t="shared" si="208"/>
        <v>0.88100886409282175</v>
      </c>
      <c r="AO182" s="126">
        <f t="shared" si="208"/>
        <v>0.88153594636486776</v>
      </c>
      <c r="AP182" s="126">
        <f t="shared" si="208"/>
        <v>0.882034454867894</v>
      </c>
      <c r="AQ182" s="126">
        <f t="shared" si="208"/>
        <v>0.88250607547025994</v>
      </c>
      <c r="AR182" s="126">
        <f t="shared" si="208"/>
        <v>0.88294672450757639</v>
      </c>
      <c r="AS182" s="126">
        <f t="shared" si="208"/>
        <v>0.88335431240318218</v>
      </c>
      <c r="AT182" s="126">
        <f t="shared" si="208"/>
        <v>0.88373055742949069</v>
      </c>
      <c r="AU182" s="126">
        <f t="shared" si="208"/>
        <v>0.88407667879038998</v>
      </c>
      <c r="AV182" s="126">
        <f t="shared" si="208"/>
        <v>0.88439266075397227</v>
      </c>
      <c r="AW182" s="126">
        <f t="shared" si="208"/>
        <v>0.8846783045348805</v>
      </c>
      <c r="AX182" s="126">
        <f t="shared" si="208"/>
        <v>0.88493442173951242</v>
      </c>
      <c r="AY182" s="126">
        <f t="shared" si="208"/>
        <v>0.88516241528801376</v>
      </c>
      <c r="AZ182" s="126">
        <f t="shared" si="208"/>
        <v>0.88536320348378195</v>
      </c>
      <c r="BA182" s="126">
        <f t="shared" si="208"/>
        <v>0.88553664434172252</v>
      </c>
      <c r="BB182" s="126">
        <f t="shared" si="208"/>
        <v>0.88568240315323088</v>
      </c>
      <c r="BC182" s="126">
        <f t="shared" si="208"/>
        <v>0.88580096500837591</v>
      </c>
      <c r="BD182" s="126">
        <f t="shared" si="208"/>
        <v>0.88589340721258947</v>
      </c>
      <c r="BE182" s="126">
        <f t="shared" si="208"/>
        <v>0.88596053149012155</v>
      </c>
      <c r="BF182" s="126">
        <f t="shared" si="208"/>
        <v>0.88600224524743099</v>
      </c>
      <c r="BG182" s="126">
        <f t="shared" si="208"/>
        <v>0.88601813820513065</v>
      </c>
      <c r="BH182" s="126">
        <f t="shared" si="208"/>
        <v>0.88600838553925254</v>
      </c>
      <c r="BI182" s="126">
        <f t="shared" si="208"/>
        <v>0.88597371608091791</v>
      </c>
      <c r="BJ182" s="126">
        <f t="shared" si="208"/>
        <v>0.88593552284578192</v>
      </c>
      <c r="BK182" s="126">
        <f t="shared" si="208"/>
        <v>0.88590610249969615</v>
      </c>
      <c r="BL182" s="126">
        <f t="shared" si="208"/>
        <v>0.88587677835409417</v>
      </c>
      <c r="BM182" s="126">
        <f t="shared" si="208"/>
        <v>0.88584755058118936</v>
      </c>
      <c r="BN182" s="126">
        <f t="shared" si="208"/>
        <v>0.88581841935297501</v>
      </c>
    </row>
    <row r="183" spans="1:69" hidden="1" outlineLevel="1">
      <c r="E183" s="62" t="s">
        <v>235</v>
      </c>
      <c r="J183" t="s">
        <v>101</v>
      </c>
      <c r="Q183" s="126">
        <f t="shared" ref="Q183:AV183" si="209">Q154/Q152</f>
        <v>0.12024998925592745</v>
      </c>
      <c r="R183" s="126">
        <f t="shared" si="209"/>
        <v>0.14575957664223285</v>
      </c>
      <c r="S183" s="126">
        <f t="shared" si="209"/>
        <v>0.22451679115220383</v>
      </c>
      <c r="T183" s="126">
        <f t="shared" si="209"/>
        <v>0.31992516010662381</v>
      </c>
      <c r="U183" s="126">
        <f t="shared" si="209"/>
        <v>0.38484267174550685</v>
      </c>
      <c r="V183" s="126">
        <f t="shared" si="209"/>
        <v>0.42142104362021493</v>
      </c>
      <c r="W183" s="126">
        <f t="shared" si="209"/>
        <v>0.45580431166978613</v>
      </c>
      <c r="X183" s="126">
        <f t="shared" si="209"/>
        <v>0.48416659720883037</v>
      </c>
      <c r="Y183" s="126">
        <f t="shared" si="209"/>
        <v>0.51333777142603332</v>
      </c>
      <c r="Z183" s="126">
        <f t="shared" si="209"/>
        <v>0.53682392005632351</v>
      </c>
      <c r="AA183" s="126">
        <f t="shared" si="209"/>
        <v>0.55384484380382248</v>
      </c>
      <c r="AB183" s="126">
        <f t="shared" si="209"/>
        <v>0.56715922422371823</v>
      </c>
      <c r="AC183" s="126">
        <f t="shared" si="209"/>
        <v>0.5780174468495326</v>
      </c>
      <c r="AD183" s="126">
        <f t="shared" si="209"/>
        <v>0.58785778541748457</v>
      </c>
      <c r="AE183" s="126">
        <f t="shared" si="209"/>
        <v>0.59570924219310251</v>
      </c>
      <c r="AF183" s="126">
        <f t="shared" si="209"/>
        <v>0.60410431174664125</v>
      </c>
      <c r="AG183" s="126">
        <f t="shared" si="209"/>
        <v>0.61316414682760179</v>
      </c>
      <c r="AH183" s="126">
        <f t="shared" si="209"/>
        <v>0.61429420335912632</v>
      </c>
      <c r="AI183" s="126">
        <f t="shared" si="209"/>
        <v>0.613748889842335</v>
      </c>
      <c r="AJ183" s="126">
        <f t="shared" si="209"/>
        <v>0.61318871226094407</v>
      </c>
      <c r="AK183" s="126">
        <f t="shared" si="209"/>
        <v>0.61260642596669668</v>
      </c>
      <c r="AL183" s="126">
        <f t="shared" si="209"/>
        <v>0.61201435474765153</v>
      </c>
      <c r="AM183" s="126">
        <f t="shared" si="209"/>
        <v>0.61142677883320573</v>
      </c>
      <c r="AN183" s="126">
        <f t="shared" si="209"/>
        <v>0.61084130876096054</v>
      </c>
      <c r="AO183" s="126">
        <f t="shared" si="209"/>
        <v>0.61024443183688182</v>
      </c>
      <c r="AP183" s="126">
        <f t="shared" si="209"/>
        <v>0.6096128220555177</v>
      </c>
      <c r="AQ183" s="126">
        <f t="shared" si="209"/>
        <v>0.60893757726171893</v>
      </c>
      <c r="AR183" s="126">
        <f t="shared" si="209"/>
        <v>0.60824228851750972</v>
      </c>
      <c r="AS183" s="126">
        <f t="shared" si="209"/>
        <v>0.60754138361078136</v>
      </c>
      <c r="AT183" s="126">
        <f t="shared" si="209"/>
        <v>0.60682800877169141</v>
      </c>
      <c r="AU183" s="126">
        <f t="shared" si="209"/>
        <v>0.60609622223569759</v>
      </c>
      <c r="AV183" s="126">
        <f t="shared" si="209"/>
        <v>0.60534777607153745</v>
      </c>
      <c r="AW183" s="126">
        <f t="shared" ref="AW183:BN183" si="210">AW154/AW152</f>
        <v>0.60458873495096666</v>
      </c>
      <c r="AX183" s="126">
        <f t="shared" si="210"/>
        <v>0.60382132331397453</v>
      </c>
      <c r="AY183" s="126">
        <f t="shared" si="210"/>
        <v>0.60304289311613679</v>
      </c>
      <c r="AZ183" s="126">
        <f t="shared" si="210"/>
        <v>0.60225098537171129</v>
      </c>
      <c r="BA183" s="126">
        <f t="shared" si="210"/>
        <v>0.60144865242301937</v>
      </c>
      <c r="BB183" s="126">
        <f t="shared" si="210"/>
        <v>0.60064181927859561</v>
      </c>
      <c r="BC183" s="126">
        <f t="shared" si="210"/>
        <v>0.59983299516453348</v>
      </c>
      <c r="BD183" s="126">
        <f t="shared" si="210"/>
        <v>0.59902044106253305</v>
      </c>
      <c r="BE183" s="126">
        <f t="shared" si="210"/>
        <v>0.59820213914524101</v>
      </c>
      <c r="BF183" s="126">
        <f t="shared" si="210"/>
        <v>0.59738006287825152</v>
      </c>
      <c r="BG183" s="126">
        <f t="shared" si="210"/>
        <v>0.59655822975151918</v>
      </c>
      <c r="BH183" s="126">
        <f t="shared" si="210"/>
        <v>0.59573779882969091</v>
      </c>
      <c r="BI183" s="126">
        <f t="shared" si="210"/>
        <v>0.59491653207128359</v>
      </c>
      <c r="BJ183" s="126">
        <f t="shared" si="210"/>
        <v>0.5942988897986754</v>
      </c>
      <c r="BK183" s="126">
        <f t="shared" si="210"/>
        <v>0.59388618019017625</v>
      </c>
      <c r="BL183" s="126">
        <f t="shared" si="210"/>
        <v>0.59347321745573178</v>
      </c>
      <c r="BM183" s="126">
        <f t="shared" si="210"/>
        <v>0.5930600020331207</v>
      </c>
      <c r="BN183" s="126">
        <f t="shared" si="210"/>
        <v>0.59264653436190529</v>
      </c>
    </row>
    <row r="184" spans="1:69" hidden="1" outlineLevel="1">
      <c r="E184" s="62" t="s">
        <v>236</v>
      </c>
      <c r="J184" t="s">
        <v>101</v>
      </c>
      <c r="Q184" s="126">
        <f t="shared" ref="Q184:AV184" si="211">Q153/Q152</f>
        <v>0.792576240955564</v>
      </c>
      <c r="R184" s="126">
        <f t="shared" si="211"/>
        <v>0.75930360736225977</v>
      </c>
      <c r="S184" s="126">
        <f t="shared" si="211"/>
        <v>0.68815977305313114</v>
      </c>
      <c r="T184" s="126">
        <f t="shared" si="211"/>
        <v>0.60505686384233337</v>
      </c>
      <c r="U184" s="126">
        <f t="shared" si="211"/>
        <v>0.5451513817903052</v>
      </c>
      <c r="V184" s="126">
        <f t="shared" si="211"/>
        <v>0.50295505028043175</v>
      </c>
      <c r="W184" s="126">
        <f t="shared" si="211"/>
        <v>0.45653748864614951</v>
      </c>
      <c r="X184" s="126">
        <f t="shared" si="211"/>
        <v>0.4105896219004373</v>
      </c>
      <c r="Y184" s="126">
        <f t="shared" si="211"/>
        <v>0.37636242226005551</v>
      </c>
      <c r="Z184" s="126">
        <f t="shared" si="211"/>
        <v>0.34850481603984373</v>
      </c>
      <c r="AA184" s="126">
        <f t="shared" si="211"/>
        <v>0.32740548825671567</v>
      </c>
      <c r="AB184" s="126">
        <f t="shared" si="211"/>
        <v>0.31084567636110305</v>
      </c>
      <c r="AC184" s="126">
        <f t="shared" si="211"/>
        <v>0.29739875973309021</v>
      </c>
      <c r="AD184" s="126">
        <f t="shared" si="211"/>
        <v>0.28601247609635339</v>
      </c>
      <c r="AE184" s="126">
        <f t="shared" si="211"/>
        <v>0.27734018608200917</v>
      </c>
      <c r="AF184" s="126">
        <f t="shared" si="211"/>
        <v>0.26961454555995407</v>
      </c>
      <c r="AG184" s="126">
        <f t="shared" si="211"/>
        <v>0.26272805134105787</v>
      </c>
      <c r="AH184" s="126">
        <f t="shared" si="211"/>
        <v>0.26285348982775059</v>
      </c>
      <c r="AI184" s="126">
        <f t="shared" si="211"/>
        <v>0.26412115857284441</v>
      </c>
      <c r="AJ184" s="126">
        <f t="shared" si="211"/>
        <v>0.26537314879392687</v>
      </c>
      <c r="AK184" s="126">
        <f t="shared" si="211"/>
        <v>0.26661767669710751</v>
      </c>
      <c r="AL184" s="126">
        <f t="shared" si="211"/>
        <v>0.26783980448037426</v>
      </c>
      <c r="AM184" s="126">
        <f t="shared" si="211"/>
        <v>0.26902224434939248</v>
      </c>
      <c r="AN184" s="126">
        <f t="shared" si="211"/>
        <v>0.27016755533186115</v>
      </c>
      <c r="AO184" s="126">
        <f t="shared" si="211"/>
        <v>0.27129151452798589</v>
      </c>
      <c r="AP184" s="126">
        <f t="shared" si="211"/>
        <v>0.27242163281237636</v>
      </c>
      <c r="AQ184" s="126">
        <f t="shared" si="211"/>
        <v>0.27356849820854101</v>
      </c>
      <c r="AR184" s="126">
        <f t="shared" si="211"/>
        <v>0.27470443599006666</v>
      </c>
      <c r="AS184" s="126">
        <f t="shared" si="211"/>
        <v>0.27581292879240077</v>
      </c>
      <c r="AT184" s="126">
        <f t="shared" si="211"/>
        <v>0.27690254865779923</v>
      </c>
      <c r="AU184" s="126">
        <f t="shared" si="211"/>
        <v>0.27798045655469233</v>
      </c>
      <c r="AV184" s="126">
        <f t="shared" si="211"/>
        <v>0.27904488468243488</v>
      </c>
      <c r="AW184" s="126">
        <f t="shared" ref="AW184:BN184" si="212">AW153/AW152</f>
        <v>0.28008956958391379</v>
      </c>
      <c r="AX184" s="126">
        <f t="shared" si="212"/>
        <v>0.28111309842553789</v>
      </c>
      <c r="AY184" s="126">
        <f t="shared" si="212"/>
        <v>0.28211952217187691</v>
      </c>
      <c r="AZ184" s="126">
        <f t="shared" si="212"/>
        <v>0.2831122181120706</v>
      </c>
      <c r="BA184" s="126">
        <f t="shared" si="212"/>
        <v>0.28408799191870321</v>
      </c>
      <c r="BB184" s="126">
        <f t="shared" si="212"/>
        <v>0.28504058387463532</v>
      </c>
      <c r="BC184" s="126">
        <f t="shared" si="212"/>
        <v>0.28596796984384243</v>
      </c>
      <c r="BD184" s="126">
        <f t="shared" si="212"/>
        <v>0.28687296615005636</v>
      </c>
      <c r="BE184" s="126">
        <f t="shared" si="212"/>
        <v>0.2877583923448806</v>
      </c>
      <c r="BF184" s="126">
        <f t="shared" si="212"/>
        <v>0.28862218236917947</v>
      </c>
      <c r="BG184" s="126">
        <f t="shared" si="212"/>
        <v>0.28945990845361153</v>
      </c>
      <c r="BH184" s="126">
        <f t="shared" si="212"/>
        <v>0.29027058670956163</v>
      </c>
      <c r="BI184" s="126">
        <f t="shared" si="212"/>
        <v>0.29105718400963432</v>
      </c>
      <c r="BJ184" s="126">
        <f t="shared" si="212"/>
        <v>0.29163663304710646</v>
      </c>
      <c r="BK184" s="126">
        <f t="shared" si="212"/>
        <v>0.2920199223095199</v>
      </c>
      <c r="BL184" s="126">
        <f t="shared" si="212"/>
        <v>0.29240356089836245</v>
      </c>
      <c r="BM184" s="126">
        <f t="shared" si="212"/>
        <v>0.29278754854806871</v>
      </c>
      <c r="BN184" s="126">
        <f t="shared" si="212"/>
        <v>0.29317188499106978</v>
      </c>
    </row>
    <row r="185" spans="1:69" hidden="1" outlineLevel="1">
      <c r="E185" s="83" t="s">
        <v>132</v>
      </c>
      <c r="K185" s="103" t="str">
        <f t="array" ref="K185">IF(AND(Q185:BM185=1),"ok","error")</f>
        <v>ok</v>
      </c>
      <c r="Q185" s="188">
        <f t="shared" ref="Q185:AV185" si="213">SUM(Q181:Q181,Q183:Q184)</f>
        <v>1</v>
      </c>
      <c r="R185" s="188">
        <f t="shared" si="213"/>
        <v>1</v>
      </c>
      <c r="S185" s="188">
        <f t="shared" si="213"/>
        <v>1</v>
      </c>
      <c r="T185" s="188">
        <f t="shared" si="213"/>
        <v>1</v>
      </c>
      <c r="U185" s="188">
        <f t="shared" si="213"/>
        <v>0.99999999999999989</v>
      </c>
      <c r="V185" s="188">
        <f t="shared" si="213"/>
        <v>1</v>
      </c>
      <c r="W185" s="188">
        <f t="shared" si="213"/>
        <v>1</v>
      </c>
      <c r="X185" s="188">
        <f t="shared" si="213"/>
        <v>1</v>
      </c>
      <c r="Y185" s="188">
        <f t="shared" si="213"/>
        <v>1.0000000000000002</v>
      </c>
      <c r="Z185" s="188">
        <f t="shared" si="213"/>
        <v>0.99999999999999989</v>
      </c>
      <c r="AA185" s="188">
        <f t="shared" si="213"/>
        <v>1</v>
      </c>
      <c r="AB185" s="188">
        <f t="shared" si="213"/>
        <v>1.0000000000000002</v>
      </c>
      <c r="AC185" s="188">
        <f t="shared" si="213"/>
        <v>1</v>
      </c>
      <c r="AD185" s="188">
        <f t="shared" si="213"/>
        <v>1</v>
      </c>
      <c r="AE185" s="188">
        <f t="shared" si="213"/>
        <v>1</v>
      </c>
      <c r="AF185" s="188">
        <f t="shared" si="213"/>
        <v>1</v>
      </c>
      <c r="AG185" s="188">
        <f t="shared" si="213"/>
        <v>1</v>
      </c>
      <c r="AH185" s="188">
        <f t="shared" si="213"/>
        <v>0.99999999999999989</v>
      </c>
      <c r="AI185" s="188">
        <f t="shared" si="213"/>
        <v>1</v>
      </c>
      <c r="AJ185" s="188">
        <f t="shared" si="213"/>
        <v>1</v>
      </c>
      <c r="AK185" s="188">
        <f t="shared" si="213"/>
        <v>1.0000000000000002</v>
      </c>
      <c r="AL185" s="188">
        <f t="shared" si="213"/>
        <v>0.99999999999999989</v>
      </c>
      <c r="AM185" s="188">
        <f t="shared" si="213"/>
        <v>0.99999999999999989</v>
      </c>
      <c r="AN185" s="188">
        <f t="shared" si="213"/>
        <v>1</v>
      </c>
      <c r="AO185" s="188">
        <f t="shared" si="213"/>
        <v>1</v>
      </c>
      <c r="AP185" s="188">
        <f t="shared" si="213"/>
        <v>1</v>
      </c>
      <c r="AQ185" s="188">
        <f t="shared" si="213"/>
        <v>0.99999999999999989</v>
      </c>
      <c r="AR185" s="188">
        <f t="shared" si="213"/>
        <v>0.99999999999999989</v>
      </c>
      <c r="AS185" s="188">
        <f t="shared" si="213"/>
        <v>1</v>
      </c>
      <c r="AT185" s="188">
        <f t="shared" si="213"/>
        <v>1</v>
      </c>
      <c r="AU185" s="188">
        <f t="shared" si="213"/>
        <v>1</v>
      </c>
      <c r="AV185" s="188">
        <f t="shared" si="213"/>
        <v>1</v>
      </c>
      <c r="AW185" s="188">
        <f t="shared" ref="AW185:BN185" si="214">SUM(AW181:AW181,AW183:AW184)</f>
        <v>1.0000000000000002</v>
      </c>
      <c r="AX185" s="188">
        <f t="shared" si="214"/>
        <v>1</v>
      </c>
      <c r="AY185" s="188">
        <f t="shared" si="214"/>
        <v>1</v>
      </c>
      <c r="AZ185" s="188">
        <f t="shared" si="214"/>
        <v>0.99999999999999978</v>
      </c>
      <c r="BA185" s="188">
        <f t="shared" si="214"/>
        <v>1</v>
      </c>
      <c r="BB185" s="188">
        <f t="shared" si="214"/>
        <v>1</v>
      </c>
      <c r="BC185" s="188">
        <f t="shared" si="214"/>
        <v>1</v>
      </c>
      <c r="BD185" s="188">
        <f t="shared" si="214"/>
        <v>0.99999999999999978</v>
      </c>
      <c r="BE185" s="188">
        <f t="shared" si="214"/>
        <v>1.0000000000000002</v>
      </c>
      <c r="BF185" s="188">
        <f t="shared" si="214"/>
        <v>1</v>
      </c>
      <c r="BG185" s="188">
        <f t="shared" si="214"/>
        <v>1.0000000000000002</v>
      </c>
      <c r="BH185" s="188">
        <f t="shared" si="214"/>
        <v>1</v>
      </c>
      <c r="BI185" s="188">
        <f t="shared" si="214"/>
        <v>1</v>
      </c>
      <c r="BJ185" s="188">
        <f t="shared" si="214"/>
        <v>1</v>
      </c>
      <c r="BK185" s="188">
        <f t="shared" si="214"/>
        <v>1</v>
      </c>
      <c r="BL185" s="188">
        <f t="shared" si="214"/>
        <v>0.99999999999999978</v>
      </c>
      <c r="BM185" s="188">
        <f t="shared" si="214"/>
        <v>0.99999999999999978</v>
      </c>
      <c r="BN185" s="188">
        <f t="shared" si="214"/>
        <v>0.99999999999999978</v>
      </c>
    </row>
    <row r="186" spans="1:69" hidden="1" outlineLevel="1"/>
    <row r="187" spans="1:69" hidden="1" outlineLevel="1">
      <c r="C187" s="90" t="s">
        <v>235</v>
      </c>
      <c r="D187" s="56"/>
    </row>
    <row r="188" spans="1:69" hidden="1" outlineLevel="1">
      <c r="E188" s="16"/>
    </row>
    <row r="189" spans="1:69" hidden="1" outlineLevel="1">
      <c r="D189" s="77" t="s">
        <v>212</v>
      </c>
      <c r="E189" s="77"/>
    </row>
    <row r="190" spans="1:69" hidden="1" outlineLevel="1"/>
    <row r="191" spans="1:69" hidden="1" outlineLevel="1">
      <c r="E191" s="16" t="s">
        <v>237</v>
      </c>
    </row>
    <row r="192" spans="1:69" hidden="1" outlineLevel="1">
      <c r="A192" s="281" t="s">
        <v>536</v>
      </c>
      <c r="E192" s="100" t="s">
        <v>238</v>
      </c>
      <c r="G192" s="226" t="s">
        <v>420</v>
      </c>
      <c r="Q192" s="225"/>
      <c r="R192" s="225"/>
      <c r="S192" s="225"/>
      <c r="T192" s="225"/>
      <c r="U192" s="225"/>
      <c r="V192" s="225"/>
      <c r="W192" s="225"/>
      <c r="X192" s="189">
        <f t="shared" ref="X192:BN192" si="215">W192</f>
        <v>0</v>
      </c>
      <c r="Y192" s="189">
        <f t="shared" si="215"/>
        <v>0</v>
      </c>
      <c r="Z192" s="189">
        <f t="shared" si="215"/>
        <v>0</v>
      </c>
      <c r="AA192" s="189">
        <f t="shared" si="215"/>
        <v>0</v>
      </c>
      <c r="AB192" s="189">
        <f t="shared" si="215"/>
        <v>0</v>
      </c>
      <c r="AC192" s="189">
        <f t="shared" si="215"/>
        <v>0</v>
      </c>
      <c r="AD192" s="189">
        <f t="shared" si="215"/>
        <v>0</v>
      </c>
      <c r="AE192" s="189">
        <f t="shared" si="215"/>
        <v>0</v>
      </c>
      <c r="AF192" s="189">
        <f t="shared" si="215"/>
        <v>0</v>
      </c>
      <c r="AG192" s="189">
        <f t="shared" si="215"/>
        <v>0</v>
      </c>
      <c r="AH192" s="189">
        <f t="shared" si="215"/>
        <v>0</v>
      </c>
      <c r="AI192" s="189">
        <f t="shared" si="215"/>
        <v>0</v>
      </c>
      <c r="AJ192" s="189">
        <f t="shared" si="215"/>
        <v>0</v>
      </c>
      <c r="AK192" s="189">
        <f t="shared" si="215"/>
        <v>0</v>
      </c>
      <c r="AL192" s="189">
        <f t="shared" si="215"/>
        <v>0</v>
      </c>
      <c r="AM192" s="189">
        <f t="shared" si="215"/>
        <v>0</v>
      </c>
      <c r="AN192" s="189">
        <f t="shared" si="215"/>
        <v>0</v>
      </c>
      <c r="AO192" s="189">
        <f t="shared" si="215"/>
        <v>0</v>
      </c>
      <c r="AP192" s="189">
        <f t="shared" si="215"/>
        <v>0</v>
      </c>
      <c r="AQ192" s="189">
        <f t="shared" si="215"/>
        <v>0</v>
      </c>
      <c r="AR192" s="189">
        <f t="shared" si="215"/>
        <v>0</v>
      </c>
      <c r="AS192" s="189">
        <f t="shared" si="215"/>
        <v>0</v>
      </c>
      <c r="AT192" s="189">
        <f t="shared" si="215"/>
        <v>0</v>
      </c>
      <c r="AU192" s="189">
        <f t="shared" si="215"/>
        <v>0</v>
      </c>
      <c r="AV192" s="189">
        <f t="shared" si="215"/>
        <v>0</v>
      </c>
      <c r="AW192" s="189">
        <f t="shared" si="215"/>
        <v>0</v>
      </c>
      <c r="AX192" s="189">
        <f t="shared" si="215"/>
        <v>0</v>
      </c>
      <c r="AY192" s="189">
        <f t="shared" si="215"/>
        <v>0</v>
      </c>
      <c r="AZ192" s="189">
        <f t="shared" si="215"/>
        <v>0</v>
      </c>
      <c r="BA192" s="189">
        <f t="shared" si="215"/>
        <v>0</v>
      </c>
      <c r="BB192" s="189">
        <f t="shared" si="215"/>
        <v>0</v>
      </c>
      <c r="BC192" s="189">
        <f t="shared" si="215"/>
        <v>0</v>
      </c>
      <c r="BD192" s="189">
        <f t="shared" si="215"/>
        <v>0</v>
      </c>
      <c r="BE192" s="189">
        <f t="shared" si="215"/>
        <v>0</v>
      </c>
      <c r="BF192" s="189">
        <f t="shared" si="215"/>
        <v>0</v>
      </c>
      <c r="BG192" s="189">
        <f t="shared" si="215"/>
        <v>0</v>
      </c>
      <c r="BH192" s="189">
        <f t="shared" si="215"/>
        <v>0</v>
      </c>
      <c r="BI192" s="189">
        <f t="shared" si="215"/>
        <v>0</v>
      </c>
      <c r="BJ192" s="189">
        <f t="shared" si="215"/>
        <v>0</v>
      </c>
      <c r="BK192" s="189">
        <f t="shared" si="215"/>
        <v>0</v>
      </c>
      <c r="BL192" s="189">
        <f t="shared" si="215"/>
        <v>0</v>
      </c>
      <c r="BM192" s="189">
        <f t="shared" si="215"/>
        <v>0</v>
      </c>
      <c r="BN192" s="189">
        <f t="shared" si="215"/>
        <v>0</v>
      </c>
      <c r="BP192"/>
      <c r="BQ192"/>
    </row>
    <row r="193" spans="1:69" hidden="1" outlineLevel="1">
      <c r="E193" s="72"/>
    </row>
    <row r="194" spans="1:69" hidden="1" outlineLevel="1">
      <c r="E194" s="16" t="s">
        <v>239</v>
      </c>
    </row>
    <row r="195" spans="1:69" hidden="1" outlineLevel="1">
      <c r="E195" s="100" t="s">
        <v>238</v>
      </c>
      <c r="Q195" s="126">
        <f>1-Q192</f>
        <v>1</v>
      </c>
      <c r="R195" s="126">
        <f>1-R192</f>
        <v>1</v>
      </c>
      <c r="S195" s="126">
        <f>1-S192</f>
        <v>1</v>
      </c>
      <c r="T195" s="126">
        <f t="shared" ref="T195:BM195" si="216">1-T192</f>
        <v>1</v>
      </c>
      <c r="U195" s="126">
        <f t="shared" si="216"/>
        <v>1</v>
      </c>
      <c r="V195" s="126">
        <f t="shared" si="216"/>
        <v>1</v>
      </c>
      <c r="W195" s="126">
        <f t="shared" si="216"/>
        <v>1</v>
      </c>
      <c r="X195" s="126">
        <f t="shared" si="216"/>
        <v>1</v>
      </c>
      <c r="Y195" s="126">
        <f t="shared" si="216"/>
        <v>1</v>
      </c>
      <c r="Z195" s="126">
        <f t="shared" si="216"/>
        <v>1</v>
      </c>
      <c r="AA195" s="126">
        <f t="shared" si="216"/>
        <v>1</v>
      </c>
      <c r="AB195" s="126">
        <f t="shared" si="216"/>
        <v>1</v>
      </c>
      <c r="AC195" s="126">
        <f t="shared" si="216"/>
        <v>1</v>
      </c>
      <c r="AD195" s="126">
        <f t="shared" si="216"/>
        <v>1</v>
      </c>
      <c r="AE195" s="126">
        <f t="shared" si="216"/>
        <v>1</v>
      </c>
      <c r="AF195" s="126">
        <f t="shared" si="216"/>
        <v>1</v>
      </c>
      <c r="AG195" s="126">
        <f t="shared" si="216"/>
        <v>1</v>
      </c>
      <c r="AH195" s="126">
        <f t="shared" si="216"/>
        <v>1</v>
      </c>
      <c r="AI195" s="126">
        <f t="shared" si="216"/>
        <v>1</v>
      </c>
      <c r="AJ195" s="126">
        <f t="shared" si="216"/>
        <v>1</v>
      </c>
      <c r="AK195" s="126">
        <f t="shared" si="216"/>
        <v>1</v>
      </c>
      <c r="AL195" s="126">
        <f t="shared" si="216"/>
        <v>1</v>
      </c>
      <c r="AM195" s="126">
        <f t="shared" si="216"/>
        <v>1</v>
      </c>
      <c r="AN195" s="126">
        <f t="shared" si="216"/>
        <v>1</v>
      </c>
      <c r="AO195" s="126">
        <f t="shared" si="216"/>
        <v>1</v>
      </c>
      <c r="AP195" s="126">
        <f t="shared" si="216"/>
        <v>1</v>
      </c>
      <c r="AQ195" s="126">
        <f t="shared" si="216"/>
        <v>1</v>
      </c>
      <c r="AR195" s="126">
        <f t="shared" si="216"/>
        <v>1</v>
      </c>
      <c r="AS195" s="126">
        <f t="shared" si="216"/>
        <v>1</v>
      </c>
      <c r="AT195" s="126">
        <f t="shared" si="216"/>
        <v>1</v>
      </c>
      <c r="AU195" s="126">
        <f t="shared" si="216"/>
        <v>1</v>
      </c>
      <c r="AV195" s="126">
        <f t="shared" si="216"/>
        <v>1</v>
      </c>
      <c r="AW195" s="126">
        <f t="shared" si="216"/>
        <v>1</v>
      </c>
      <c r="AX195" s="126">
        <f t="shared" si="216"/>
        <v>1</v>
      </c>
      <c r="AY195" s="126">
        <f t="shared" si="216"/>
        <v>1</v>
      </c>
      <c r="AZ195" s="126">
        <f t="shared" si="216"/>
        <v>1</v>
      </c>
      <c r="BA195" s="126">
        <f t="shared" si="216"/>
        <v>1</v>
      </c>
      <c r="BB195" s="126">
        <f t="shared" si="216"/>
        <v>1</v>
      </c>
      <c r="BC195" s="126">
        <f t="shared" si="216"/>
        <v>1</v>
      </c>
      <c r="BD195" s="126">
        <f t="shared" si="216"/>
        <v>1</v>
      </c>
      <c r="BE195" s="126">
        <f t="shared" si="216"/>
        <v>1</v>
      </c>
      <c r="BF195" s="126">
        <f t="shared" si="216"/>
        <v>1</v>
      </c>
      <c r="BG195" s="126">
        <f t="shared" si="216"/>
        <v>1</v>
      </c>
      <c r="BH195" s="126">
        <f t="shared" si="216"/>
        <v>1</v>
      </c>
      <c r="BI195" s="126">
        <f t="shared" si="216"/>
        <v>1</v>
      </c>
      <c r="BJ195" s="126">
        <f t="shared" si="216"/>
        <v>1</v>
      </c>
      <c r="BK195" s="126">
        <f t="shared" si="216"/>
        <v>1</v>
      </c>
      <c r="BL195" s="126">
        <f t="shared" si="216"/>
        <v>1</v>
      </c>
      <c r="BM195" s="126">
        <f t="shared" si="216"/>
        <v>1</v>
      </c>
      <c r="BN195" s="126">
        <f>1-BN192</f>
        <v>1</v>
      </c>
    </row>
    <row r="196" spans="1:69" hidden="1" outlineLevel="1">
      <c r="E196" s="72"/>
    </row>
    <row r="197" spans="1:69" hidden="1" outlineLevel="1">
      <c r="E197" s="16" t="s">
        <v>241</v>
      </c>
      <c r="H197" t="s">
        <v>428</v>
      </c>
    </row>
    <row r="198" spans="1:69" hidden="1" outlineLevel="1">
      <c r="E198" s="159" t="s">
        <v>257</v>
      </c>
      <c r="Q198" s="126">
        <f t="shared" ref="Q198:AV198" si="217">Q154/SUM(Q153:Q154)</f>
        <v>0.13173371368619291</v>
      </c>
      <c r="R198" s="126">
        <f t="shared" si="217"/>
        <v>0.16104906178739153</v>
      </c>
      <c r="S198" s="126">
        <f t="shared" si="217"/>
        <v>0.2459981990966208</v>
      </c>
      <c r="T198" s="126">
        <f t="shared" si="217"/>
        <v>0.34587175947570425</v>
      </c>
      <c r="U198" s="126">
        <f t="shared" si="217"/>
        <v>0.4138119703909347</v>
      </c>
      <c r="V198" s="126">
        <f t="shared" si="217"/>
        <v>0.45589781735042351</v>
      </c>
      <c r="W198" s="126">
        <f t="shared" si="217"/>
        <v>0.49959818952934665</v>
      </c>
      <c r="X198" s="126">
        <f t="shared" si="217"/>
        <v>0.54111565459787425</v>
      </c>
      <c r="Y198" s="126">
        <f t="shared" si="217"/>
        <v>0.57697837436590838</v>
      </c>
      <c r="Z198" s="126">
        <f t="shared" si="217"/>
        <v>0.60635546794000361</v>
      </c>
      <c r="AA198" s="126">
        <f t="shared" si="217"/>
        <v>0.62847618168701658</v>
      </c>
      <c r="AB198" s="126">
        <f t="shared" si="217"/>
        <v>0.64596362030091747</v>
      </c>
      <c r="AC198" s="126">
        <f t="shared" si="217"/>
        <v>0.66027729724807027</v>
      </c>
      <c r="AD198" s="126">
        <f t="shared" si="217"/>
        <v>0.67270601976901778</v>
      </c>
      <c r="AE198" s="126">
        <f t="shared" si="217"/>
        <v>0.68233163312419598</v>
      </c>
      <c r="AF198" s="126">
        <f t="shared" si="217"/>
        <v>0.69141727535663788</v>
      </c>
      <c r="AG198" s="126">
        <f t="shared" si="217"/>
        <v>0.70004522030179384</v>
      </c>
      <c r="AH198" s="126">
        <f t="shared" si="217"/>
        <v>0.70033154978411438</v>
      </c>
      <c r="AI198" s="126">
        <f t="shared" si="217"/>
        <v>0.69913410413117194</v>
      </c>
      <c r="AJ198" s="126">
        <f t="shared" si="217"/>
        <v>0.6979459722104272</v>
      </c>
      <c r="AK198" s="126">
        <f t="shared" si="217"/>
        <v>0.6967579984564457</v>
      </c>
      <c r="AL198" s="126">
        <f t="shared" si="217"/>
        <v>0.69558613587122908</v>
      </c>
      <c r="AM198" s="126">
        <f t="shared" si="217"/>
        <v>0.69444881274676662</v>
      </c>
      <c r="AN198" s="126">
        <f t="shared" si="217"/>
        <v>0.69334297719007199</v>
      </c>
      <c r="AO198" s="126">
        <f t="shared" si="217"/>
        <v>0.69225133059327526</v>
      </c>
      <c r="AP198" s="126">
        <f t="shared" si="217"/>
        <v>0.69114400088466166</v>
      </c>
      <c r="AQ198" s="126">
        <f t="shared" si="217"/>
        <v>0.69000950156318763</v>
      </c>
      <c r="AR198" s="126">
        <f t="shared" si="217"/>
        <v>0.68887767702714953</v>
      </c>
      <c r="AS198" s="126">
        <f t="shared" si="217"/>
        <v>0.68776636405153613</v>
      </c>
      <c r="AT198" s="126">
        <f t="shared" si="217"/>
        <v>0.68666631890241925</v>
      </c>
      <c r="AU198" s="126">
        <f t="shared" si="217"/>
        <v>0.68556974386539604</v>
      </c>
      <c r="AV198" s="126">
        <f t="shared" si="217"/>
        <v>0.68447851608748045</v>
      </c>
      <c r="AW198" s="126">
        <f t="shared" ref="AW198:BN198" si="218">AW154/SUM(AW153:AW154)</f>
        <v>0.68339952709570417</v>
      </c>
      <c r="AX198" s="126">
        <f t="shared" si="218"/>
        <v>0.68233454195062848</v>
      </c>
      <c r="AY198" s="126">
        <f t="shared" si="218"/>
        <v>0.68127937054344878</v>
      </c>
      <c r="AZ198" s="126">
        <f t="shared" si="218"/>
        <v>0.68023042182229487</v>
      </c>
      <c r="BA198" s="126">
        <f t="shared" si="218"/>
        <v>0.67919115066109492</v>
      </c>
      <c r="BB198" s="126">
        <f t="shared" si="218"/>
        <v>0.6781684011561866</v>
      </c>
      <c r="BC198" s="126">
        <f t="shared" si="218"/>
        <v>0.67716453115273101</v>
      </c>
      <c r="BD198" s="126">
        <f t="shared" si="218"/>
        <v>0.67617665532393456</v>
      </c>
      <c r="BE198" s="126">
        <f t="shared" si="218"/>
        <v>0.67520179272445491</v>
      </c>
      <c r="BF198" s="126">
        <f t="shared" si="218"/>
        <v>0.67424215467018733</v>
      </c>
      <c r="BG198" s="126">
        <f t="shared" si="218"/>
        <v>0.67330250254245261</v>
      </c>
      <c r="BH198" s="126">
        <f t="shared" si="218"/>
        <v>0.67238392836102356</v>
      </c>
      <c r="BI198" s="126">
        <f t="shared" si="218"/>
        <v>0.67148327458616008</v>
      </c>
      <c r="BJ198" s="126">
        <f t="shared" si="218"/>
        <v>0.6708150587411621</v>
      </c>
      <c r="BK198" s="126">
        <f t="shared" si="218"/>
        <v>0.67037147448747814</v>
      </c>
      <c r="BL198" s="126">
        <f t="shared" si="218"/>
        <v>0.66992750228577991</v>
      </c>
      <c r="BM198" s="126">
        <f t="shared" si="218"/>
        <v>0.6694831426062241</v>
      </c>
      <c r="BN198" s="126">
        <f t="shared" si="218"/>
        <v>0.66903839592180725</v>
      </c>
    </row>
    <row r="199" spans="1:69" hidden="1" outlineLevel="1">
      <c r="A199" s="281" t="s">
        <v>536</v>
      </c>
      <c r="E199" s="62" t="s">
        <v>260</v>
      </c>
      <c r="G199" s="226" t="s">
        <v>420</v>
      </c>
      <c r="Q199" s="123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189">
        <f>AG199</f>
        <v>0</v>
      </c>
      <c r="AI199" s="189">
        <f t="shared" ref="AI199:BN199" si="219">AH199</f>
        <v>0</v>
      </c>
      <c r="AJ199" s="189">
        <f t="shared" si="219"/>
        <v>0</v>
      </c>
      <c r="AK199" s="189">
        <f t="shared" si="219"/>
        <v>0</v>
      </c>
      <c r="AL199" s="189">
        <f t="shared" si="219"/>
        <v>0</v>
      </c>
      <c r="AM199" s="189">
        <f t="shared" si="219"/>
        <v>0</v>
      </c>
      <c r="AN199" s="189">
        <f t="shared" si="219"/>
        <v>0</v>
      </c>
      <c r="AO199" s="189">
        <f t="shared" si="219"/>
        <v>0</v>
      </c>
      <c r="AP199" s="189">
        <f t="shared" si="219"/>
        <v>0</v>
      </c>
      <c r="AQ199" s="189">
        <f t="shared" si="219"/>
        <v>0</v>
      </c>
      <c r="AR199" s="189">
        <f t="shared" si="219"/>
        <v>0</v>
      </c>
      <c r="AS199" s="189">
        <f t="shared" si="219"/>
        <v>0</v>
      </c>
      <c r="AT199" s="189">
        <f t="shared" si="219"/>
        <v>0</v>
      </c>
      <c r="AU199" s="189">
        <f t="shared" si="219"/>
        <v>0</v>
      </c>
      <c r="AV199" s="189">
        <f t="shared" si="219"/>
        <v>0</v>
      </c>
      <c r="AW199" s="189">
        <f t="shared" si="219"/>
        <v>0</v>
      </c>
      <c r="AX199" s="189">
        <f t="shared" si="219"/>
        <v>0</v>
      </c>
      <c r="AY199" s="189">
        <f t="shared" si="219"/>
        <v>0</v>
      </c>
      <c r="AZ199" s="189">
        <f t="shared" si="219"/>
        <v>0</v>
      </c>
      <c r="BA199" s="189">
        <f t="shared" si="219"/>
        <v>0</v>
      </c>
      <c r="BB199" s="189">
        <f t="shared" si="219"/>
        <v>0</v>
      </c>
      <c r="BC199" s="189">
        <f t="shared" si="219"/>
        <v>0</v>
      </c>
      <c r="BD199" s="189">
        <f t="shared" si="219"/>
        <v>0</v>
      </c>
      <c r="BE199" s="189">
        <f t="shared" si="219"/>
        <v>0</v>
      </c>
      <c r="BF199" s="189">
        <f t="shared" si="219"/>
        <v>0</v>
      </c>
      <c r="BG199" s="189">
        <f t="shared" si="219"/>
        <v>0</v>
      </c>
      <c r="BH199" s="189">
        <f t="shared" si="219"/>
        <v>0</v>
      </c>
      <c r="BI199" s="189">
        <f t="shared" si="219"/>
        <v>0</v>
      </c>
      <c r="BJ199" s="189">
        <f t="shared" si="219"/>
        <v>0</v>
      </c>
      <c r="BK199" s="189">
        <f t="shared" si="219"/>
        <v>0</v>
      </c>
      <c r="BL199" s="189">
        <f t="shared" si="219"/>
        <v>0</v>
      </c>
      <c r="BM199" s="189">
        <f t="shared" si="219"/>
        <v>0</v>
      </c>
      <c r="BN199" s="189">
        <f t="shared" si="219"/>
        <v>0</v>
      </c>
    </row>
    <row r="200" spans="1:69" hidden="1" outlineLevel="1">
      <c r="E200" s="16"/>
    </row>
    <row r="201" spans="1:69" hidden="1" outlineLevel="1">
      <c r="E201" s="77" t="s">
        <v>240</v>
      </c>
      <c r="H201" t="s">
        <v>428</v>
      </c>
    </row>
    <row r="202" spans="1:69" hidden="1" outlineLevel="1">
      <c r="E202" s="100" t="s">
        <v>238</v>
      </c>
      <c r="Q202" s="126">
        <f>1-Q199</f>
        <v>1</v>
      </c>
      <c r="R202" s="126">
        <f t="shared" ref="R202:BM202" si="220">1-R199</f>
        <v>1</v>
      </c>
      <c r="S202" s="126">
        <f t="shared" si="220"/>
        <v>1</v>
      </c>
      <c r="T202" s="126">
        <f t="shared" si="220"/>
        <v>1</v>
      </c>
      <c r="U202" s="126">
        <f t="shared" si="220"/>
        <v>1</v>
      </c>
      <c r="V202" s="126">
        <f t="shared" si="220"/>
        <v>1</v>
      </c>
      <c r="W202" s="126">
        <f t="shared" si="220"/>
        <v>1</v>
      </c>
      <c r="X202" s="126">
        <f t="shared" si="220"/>
        <v>1</v>
      </c>
      <c r="Y202" s="126">
        <f t="shared" si="220"/>
        <v>1</v>
      </c>
      <c r="Z202" s="126">
        <f t="shared" si="220"/>
        <v>1</v>
      </c>
      <c r="AA202" s="126">
        <f t="shared" si="220"/>
        <v>1</v>
      </c>
      <c r="AB202" s="126">
        <f t="shared" si="220"/>
        <v>1</v>
      </c>
      <c r="AC202" s="126">
        <f t="shared" si="220"/>
        <v>1</v>
      </c>
      <c r="AD202" s="126">
        <f t="shared" si="220"/>
        <v>1</v>
      </c>
      <c r="AE202" s="126">
        <f t="shared" si="220"/>
        <v>1</v>
      </c>
      <c r="AF202" s="126">
        <f t="shared" si="220"/>
        <v>1</v>
      </c>
      <c r="AG202" s="126">
        <f t="shared" si="220"/>
        <v>1</v>
      </c>
      <c r="AH202" s="126">
        <f t="shared" si="220"/>
        <v>1</v>
      </c>
      <c r="AI202" s="126">
        <f t="shared" si="220"/>
        <v>1</v>
      </c>
      <c r="AJ202" s="126">
        <f t="shared" si="220"/>
        <v>1</v>
      </c>
      <c r="AK202" s="126">
        <f t="shared" si="220"/>
        <v>1</v>
      </c>
      <c r="AL202" s="126">
        <f t="shared" si="220"/>
        <v>1</v>
      </c>
      <c r="AM202" s="126">
        <f t="shared" si="220"/>
        <v>1</v>
      </c>
      <c r="AN202" s="126">
        <f t="shared" si="220"/>
        <v>1</v>
      </c>
      <c r="AO202" s="126">
        <f t="shared" si="220"/>
        <v>1</v>
      </c>
      <c r="AP202" s="126">
        <f t="shared" si="220"/>
        <v>1</v>
      </c>
      <c r="AQ202" s="126">
        <f t="shared" si="220"/>
        <v>1</v>
      </c>
      <c r="AR202" s="126">
        <f t="shared" si="220"/>
        <v>1</v>
      </c>
      <c r="AS202" s="126">
        <f t="shared" si="220"/>
        <v>1</v>
      </c>
      <c r="AT202" s="126">
        <f t="shared" si="220"/>
        <v>1</v>
      </c>
      <c r="AU202" s="126">
        <f t="shared" si="220"/>
        <v>1</v>
      </c>
      <c r="AV202" s="126">
        <f t="shared" si="220"/>
        <v>1</v>
      </c>
      <c r="AW202" s="126">
        <f t="shared" si="220"/>
        <v>1</v>
      </c>
      <c r="AX202" s="126">
        <f t="shared" si="220"/>
        <v>1</v>
      </c>
      <c r="AY202" s="126">
        <f t="shared" si="220"/>
        <v>1</v>
      </c>
      <c r="AZ202" s="126">
        <f t="shared" si="220"/>
        <v>1</v>
      </c>
      <c r="BA202" s="126">
        <f t="shared" si="220"/>
        <v>1</v>
      </c>
      <c r="BB202" s="126">
        <f t="shared" si="220"/>
        <v>1</v>
      </c>
      <c r="BC202" s="126">
        <f t="shared" si="220"/>
        <v>1</v>
      </c>
      <c r="BD202" s="126">
        <f t="shared" si="220"/>
        <v>1</v>
      </c>
      <c r="BE202" s="126">
        <f t="shared" si="220"/>
        <v>1</v>
      </c>
      <c r="BF202" s="126">
        <f t="shared" si="220"/>
        <v>1</v>
      </c>
      <c r="BG202" s="126">
        <f t="shared" si="220"/>
        <v>1</v>
      </c>
      <c r="BH202" s="126">
        <f t="shared" si="220"/>
        <v>1</v>
      </c>
      <c r="BI202" s="126">
        <f t="shared" si="220"/>
        <v>1</v>
      </c>
      <c r="BJ202" s="126">
        <f t="shared" si="220"/>
        <v>1</v>
      </c>
      <c r="BK202" s="126">
        <f t="shared" si="220"/>
        <v>1</v>
      </c>
      <c r="BL202" s="126">
        <f t="shared" si="220"/>
        <v>1</v>
      </c>
      <c r="BM202" s="126">
        <f t="shared" si="220"/>
        <v>1</v>
      </c>
      <c r="BN202" s="126">
        <f>1-BN199</f>
        <v>1</v>
      </c>
    </row>
    <row r="203" spans="1:69" hidden="1" outlineLevel="1">
      <c r="E203" s="16"/>
    </row>
    <row r="204" spans="1:69" hidden="1" outlineLevel="1">
      <c r="C204" s="73"/>
      <c r="D204" s="77" t="s">
        <v>241</v>
      </c>
    </row>
    <row r="205" spans="1:69" hidden="1" outlineLevel="1">
      <c r="E205" s="16"/>
    </row>
    <row r="206" spans="1:69" hidden="1" outlineLevel="1">
      <c r="E206" s="77" t="s">
        <v>242</v>
      </c>
      <c r="H206" t="s">
        <v>266</v>
      </c>
    </row>
    <row r="207" spans="1:69" hidden="1" outlineLevel="1">
      <c r="E207" s="101" t="s">
        <v>248</v>
      </c>
      <c r="BP207"/>
      <c r="BQ207"/>
    </row>
    <row r="208" spans="1:69" hidden="1" outlineLevel="1">
      <c r="A208" s="281" t="s">
        <v>536</v>
      </c>
      <c r="E208" s="62" t="s">
        <v>522</v>
      </c>
      <c r="G208" s="116"/>
      <c r="J208" t="s">
        <v>101</v>
      </c>
      <c r="Q208" s="189"/>
      <c r="R208" s="189"/>
      <c r="S208" s="189"/>
      <c r="T208" s="189"/>
      <c r="U208" s="189"/>
      <c r="V208" s="189"/>
      <c r="W208" s="189"/>
      <c r="X208" s="189">
        <f>W208</f>
        <v>0</v>
      </c>
      <c r="Y208" s="189">
        <f t="shared" ref="Y208:BN208" si="221">X208</f>
        <v>0</v>
      </c>
      <c r="Z208" s="189">
        <f t="shared" si="221"/>
        <v>0</v>
      </c>
      <c r="AA208" s="189">
        <f t="shared" si="221"/>
        <v>0</v>
      </c>
      <c r="AB208" s="189">
        <f t="shared" si="221"/>
        <v>0</v>
      </c>
      <c r="AC208" s="189">
        <f t="shared" si="221"/>
        <v>0</v>
      </c>
      <c r="AD208" s="189">
        <f t="shared" si="221"/>
        <v>0</v>
      </c>
      <c r="AE208" s="189">
        <f t="shared" si="221"/>
        <v>0</v>
      </c>
      <c r="AF208" s="189">
        <f t="shared" si="221"/>
        <v>0</v>
      </c>
      <c r="AG208" s="189">
        <f t="shared" si="221"/>
        <v>0</v>
      </c>
      <c r="AH208" s="189">
        <f t="shared" si="221"/>
        <v>0</v>
      </c>
      <c r="AI208" s="189">
        <f t="shared" si="221"/>
        <v>0</v>
      </c>
      <c r="AJ208" s="189">
        <f t="shared" si="221"/>
        <v>0</v>
      </c>
      <c r="AK208" s="189">
        <f t="shared" si="221"/>
        <v>0</v>
      </c>
      <c r="AL208" s="189">
        <f t="shared" si="221"/>
        <v>0</v>
      </c>
      <c r="AM208" s="189">
        <f t="shared" si="221"/>
        <v>0</v>
      </c>
      <c r="AN208" s="189">
        <f t="shared" si="221"/>
        <v>0</v>
      </c>
      <c r="AO208" s="189">
        <f t="shared" si="221"/>
        <v>0</v>
      </c>
      <c r="AP208" s="189">
        <f t="shared" si="221"/>
        <v>0</v>
      </c>
      <c r="AQ208" s="189">
        <f t="shared" si="221"/>
        <v>0</v>
      </c>
      <c r="AR208" s="189">
        <f t="shared" si="221"/>
        <v>0</v>
      </c>
      <c r="AS208" s="189">
        <f t="shared" si="221"/>
        <v>0</v>
      </c>
      <c r="AT208" s="189">
        <f t="shared" si="221"/>
        <v>0</v>
      </c>
      <c r="AU208" s="189">
        <f t="shared" si="221"/>
        <v>0</v>
      </c>
      <c r="AV208" s="189">
        <f t="shared" si="221"/>
        <v>0</v>
      </c>
      <c r="AW208" s="189">
        <f t="shared" si="221"/>
        <v>0</v>
      </c>
      <c r="AX208" s="189">
        <f t="shared" si="221"/>
        <v>0</v>
      </c>
      <c r="AY208" s="189">
        <f t="shared" si="221"/>
        <v>0</v>
      </c>
      <c r="AZ208" s="189">
        <f t="shared" si="221"/>
        <v>0</v>
      </c>
      <c r="BA208" s="189">
        <f t="shared" si="221"/>
        <v>0</v>
      </c>
      <c r="BB208" s="189">
        <f t="shared" si="221"/>
        <v>0</v>
      </c>
      <c r="BC208" s="189">
        <f t="shared" si="221"/>
        <v>0</v>
      </c>
      <c r="BD208" s="189">
        <f t="shared" si="221"/>
        <v>0</v>
      </c>
      <c r="BE208" s="189">
        <f t="shared" si="221"/>
        <v>0</v>
      </c>
      <c r="BF208" s="189">
        <f t="shared" si="221"/>
        <v>0</v>
      </c>
      <c r="BG208" s="189">
        <f t="shared" si="221"/>
        <v>0</v>
      </c>
      <c r="BH208" s="189">
        <f t="shared" si="221"/>
        <v>0</v>
      </c>
      <c r="BI208" s="189">
        <f t="shared" si="221"/>
        <v>0</v>
      </c>
      <c r="BJ208" s="189">
        <f t="shared" si="221"/>
        <v>0</v>
      </c>
      <c r="BK208" s="189">
        <f t="shared" si="221"/>
        <v>0</v>
      </c>
      <c r="BL208" s="189">
        <f t="shared" si="221"/>
        <v>0</v>
      </c>
      <c r="BM208" s="189">
        <f t="shared" si="221"/>
        <v>0</v>
      </c>
      <c r="BN208" s="189">
        <f t="shared" si="221"/>
        <v>0</v>
      </c>
      <c r="BP208"/>
      <c r="BQ208"/>
    </row>
    <row r="209" spans="1:69" hidden="1" outlineLevel="1">
      <c r="E209" s="62"/>
      <c r="G209" s="116"/>
    </row>
    <row r="210" spans="1:69" hidden="1" outlineLevel="1">
      <c r="E210" s="62" t="s">
        <v>523</v>
      </c>
      <c r="G210" s="116"/>
      <c r="J210" t="s">
        <v>101</v>
      </c>
      <c r="Q210" s="126">
        <f t="shared" ref="Q210:AV210" si="222">1-Q208</f>
        <v>1</v>
      </c>
      <c r="R210" s="126">
        <f t="shared" si="222"/>
        <v>1</v>
      </c>
      <c r="S210" s="126">
        <f t="shared" si="222"/>
        <v>1</v>
      </c>
      <c r="T210" s="126">
        <f t="shared" si="222"/>
        <v>1</v>
      </c>
      <c r="U210" s="126">
        <f t="shared" si="222"/>
        <v>1</v>
      </c>
      <c r="V210" s="126">
        <f t="shared" si="222"/>
        <v>1</v>
      </c>
      <c r="W210" s="126">
        <f t="shared" si="222"/>
        <v>1</v>
      </c>
      <c r="X210" s="126">
        <f t="shared" si="222"/>
        <v>1</v>
      </c>
      <c r="Y210" s="126">
        <f t="shared" si="222"/>
        <v>1</v>
      </c>
      <c r="Z210" s="126">
        <f t="shared" si="222"/>
        <v>1</v>
      </c>
      <c r="AA210" s="126">
        <f t="shared" si="222"/>
        <v>1</v>
      </c>
      <c r="AB210" s="126">
        <f t="shared" si="222"/>
        <v>1</v>
      </c>
      <c r="AC210" s="126">
        <f t="shared" si="222"/>
        <v>1</v>
      </c>
      <c r="AD210" s="126">
        <f t="shared" si="222"/>
        <v>1</v>
      </c>
      <c r="AE210" s="126">
        <f t="shared" si="222"/>
        <v>1</v>
      </c>
      <c r="AF210" s="126">
        <f t="shared" si="222"/>
        <v>1</v>
      </c>
      <c r="AG210" s="126">
        <f t="shared" si="222"/>
        <v>1</v>
      </c>
      <c r="AH210" s="126">
        <f t="shared" si="222"/>
        <v>1</v>
      </c>
      <c r="AI210" s="126">
        <f t="shared" si="222"/>
        <v>1</v>
      </c>
      <c r="AJ210" s="126">
        <f t="shared" si="222"/>
        <v>1</v>
      </c>
      <c r="AK210" s="126">
        <f t="shared" si="222"/>
        <v>1</v>
      </c>
      <c r="AL210" s="126">
        <f t="shared" si="222"/>
        <v>1</v>
      </c>
      <c r="AM210" s="126">
        <f t="shared" si="222"/>
        <v>1</v>
      </c>
      <c r="AN210" s="126">
        <f t="shared" si="222"/>
        <v>1</v>
      </c>
      <c r="AO210" s="126">
        <f t="shared" si="222"/>
        <v>1</v>
      </c>
      <c r="AP210" s="126">
        <f t="shared" si="222"/>
        <v>1</v>
      </c>
      <c r="AQ210" s="126">
        <f t="shared" si="222"/>
        <v>1</v>
      </c>
      <c r="AR210" s="126">
        <f t="shared" si="222"/>
        <v>1</v>
      </c>
      <c r="AS210" s="126">
        <f t="shared" si="222"/>
        <v>1</v>
      </c>
      <c r="AT210" s="126">
        <f t="shared" si="222"/>
        <v>1</v>
      </c>
      <c r="AU210" s="126">
        <f t="shared" si="222"/>
        <v>1</v>
      </c>
      <c r="AV210" s="126">
        <f t="shared" si="222"/>
        <v>1</v>
      </c>
      <c r="AW210" s="126">
        <f t="shared" ref="AW210:BM210" si="223">1-AW208</f>
        <v>1</v>
      </c>
      <c r="AX210" s="126">
        <f t="shared" si="223"/>
        <v>1</v>
      </c>
      <c r="AY210" s="126">
        <f t="shared" si="223"/>
        <v>1</v>
      </c>
      <c r="AZ210" s="126">
        <f t="shared" si="223"/>
        <v>1</v>
      </c>
      <c r="BA210" s="126">
        <f t="shared" si="223"/>
        <v>1</v>
      </c>
      <c r="BB210" s="126">
        <f t="shared" si="223"/>
        <v>1</v>
      </c>
      <c r="BC210" s="126">
        <f t="shared" si="223"/>
        <v>1</v>
      </c>
      <c r="BD210" s="126">
        <f t="shared" si="223"/>
        <v>1</v>
      </c>
      <c r="BE210" s="126">
        <f t="shared" si="223"/>
        <v>1</v>
      </c>
      <c r="BF210" s="126">
        <f t="shared" si="223"/>
        <v>1</v>
      </c>
      <c r="BG210" s="126">
        <f t="shared" si="223"/>
        <v>1</v>
      </c>
      <c r="BH210" s="126">
        <f t="shared" si="223"/>
        <v>1</v>
      </c>
      <c r="BI210" s="126">
        <f t="shared" si="223"/>
        <v>1</v>
      </c>
      <c r="BJ210" s="126">
        <f t="shared" si="223"/>
        <v>1</v>
      </c>
      <c r="BK210" s="126">
        <f t="shared" si="223"/>
        <v>1</v>
      </c>
      <c r="BL210" s="126">
        <f t="shared" si="223"/>
        <v>1</v>
      </c>
      <c r="BM210" s="126">
        <f t="shared" si="223"/>
        <v>1</v>
      </c>
      <c r="BN210" s="126">
        <f>1-BN208</f>
        <v>1</v>
      </c>
    </row>
    <row r="211" spans="1:69" hidden="1" outlineLevel="1">
      <c r="E211" s="62"/>
    </row>
    <row r="212" spans="1:69" hidden="1" outlineLevel="1">
      <c r="E212" s="16"/>
    </row>
    <row r="213" spans="1:69" hidden="1" outlineLevel="1">
      <c r="C213" s="91" t="s">
        <v>217</v>
      </c>
      <c r="D213" s="20"/>
      <c r="E213" s="20"/>
    </row>
    <row r="214" spans="1:69" hidden="1" outlineLevel="1"/>
    <row r="215" spans="1:69" hidden="1" outlineLevel="1">
      <c r="D215" s="77" t="s">
        <v>249</v>
      </c>
      <c r="E215" s="20"/>
    </row>
    <row r="216" spans="1:69" hidden="1" outlineLevel="1"/>
    <row r="217" spans="1:69" hidden="1" outlineLevel="1">
      <c r="E217" s="77" t="s">
        <v>250</v>
      </c>
    </row>
    <row r="218" spans="1:69" hidden="1" outlineLevel="1">
      <c r="A218" s="281" t="s">
        <v>536</v>
      </c>
      <c r="E218" s="100" t="s">
        <v>238</v>
      </c>
      <c r="Q218" s="192">
        <v>1.556608477612419E-2</v>
      </c>
      <c r="R218" s="192">
        <v>1.7869148550697954E-2</v>
      </c>
      <c r="S218" s="192">
        <v>2.1294499047192543E-2</v>
      </c>
      <c r="T218" s="192">
        <v>2.63050789939176E-2</v>
      </c>
      <c r="U218" s="192">
        <v>2.7943958324740205E-2</v>
      </c>
      <c r="V218" s="192">
        <v>3.1591516390089648E-2</v>
      </c>
      <c r="W218" s="192">
        <v>3.7197659958624098E-2</v>
      </c>
      <c r="X218" s="192">
        <v>4.0803669574706485E-2</v>
      </c>
      <c r="Y218" s="149">
        <f t="shared" ref="Y218:BN218" si="224">X218</f>
        <v>4.0803669574706485E-2</v>
      </c>
      <c r="Z218" s="149">
        <f t="shared" si="224"/>
        <v>4.0803669574706485E-2</v>
      </c>
      <c r="AA218" s="149">
        <f t="shared" si="224"/>
        <v>4.0803669574706485E-2</v>
      </c>
      <c r="AB218" s="149">
        <f t="shared" si="224"/>
        <v>4.0803669574706485E-2</v>
      </c>
      <c r="AC218" s="149">
        <f t="shared" si="224"/>
        <v>4.0803669574706485E-2</v>
      </c>
      <c r="AD218" s="149">
        <f t="shared" si="224"/>
        <v>4.0803669574706485E-2</v>
      </c>
      <c r="AE218" s="149">
        <f t="shared" si="224"/>
        <v>4.0803669574706485E-2</v>
      </c>
      <c r="AF218" s="149">
        <f t="shared" si="224"/>
        <v>4.0803669574706485E-2</v>
      </c>
      <c r="AG218" s="149">
        <f t="shared" si="224"/>
        <v>4.0803669574706485E-2</v>
      </c>
      <c r="AH218" s="149">
        <f t="shared" si="224"/>
        <v>4.0803669574706485E-2</v>
      </c>
      <c r="AI218" s="149">
        <f t="shared" si="224"/>
        <v>4.0803669574706485E-2</v>
      </c>
      <c r="AJ218" s="149">
        <f t="shared" si="224"/>
        <v>4.0803669574706485E-2</v>
      </c>
      <c r="AK218" s="149">
        <f t="shared" si="224"/>
        <v>4.0803669574706485E-2</v>
      </c>
      <c r="AL218" s="149">
        <f t="shared" si="224"/>
        <v>4.0803669574706485E-2</v>
      </c>
      <c r="AM218" s="149">
        <f t="shared" si="224"/>
        <v>4.0803669574706485E-2</v>
      </c>
      <c r="AN218" s="149">
        <f t="shared" si="224"/>
        <v>4.0803669574706485E-2</v>
      </c>
      <c r="AO218" s="149">
        <f t="shared" si="224"/>
        <v>4.0803669574706485E-2</v>
      </c>
      <c r="AP218" s="149">
        <f t="shared" si="224"/>
        <v>4.0803669574706485E-2</v>
      </c>
      <c r="AQ218" s="149">
        <f t="shared" si="224"/>
        <v>4.0803669574706485E-2</v>
      </c>
      <c r="AR218" s="149">
        <f t="shared" si="224"/>
        <v>4.0803669574706485E-2</v>
      </c>
      <c r="AS218" s="149">
        <f t="shared" si="224"/>
        <v>4.0803669574706485E-2</v>
      </c>
      <c r="AT218" s="149">
        <f t="shared" si="224"/>
        <v>4.0803669574706485E-2</v>
      </c>
      <c r="AU218" s="149">
        <f t="shared" si="224"/>
        <v>4.0803669574706485E-2</v>
      </c>
      <c r="AV218" s="149">
        <f t="shared" si="224"/>
        <v>4.0803669574706485E-2</v>
      </c>
      <c r="AW218" s="149">
        <f t="shared" si="224"/>
        <v>4.0803669574706485E-2</v>
      </c>
      <c r="AX218" s="149">
        <f t="shared" si="224"/>
        <v>4.0803669574706485E-2</v>
      </c>
      <c r="AY218" s="149">
        <f t="shared" si="224"/>
        <v>4.0803669574706485E-2</v>
      </c>
      <c r="AZ218" s="149">
        <f t="shared" si="224"/>
        <v>4.0803669574706485E-2</v>
      </c>
      <c r="BA218" s="149">
        <f t="shared" si="224"/>
        <v>4.0803669574706485E-2</v>
      </c>
      <c r="BB218" s="149">
        <f t="shared" si="224"/>
        <v>4.0803669574706485E-2</v>
      </c>
      <c r="BC218" s="149">
        <f t="shared" si="224"/>
        <v>4.0803669574706485E-2</v>
      </c>
      <c r="BD218" s="149">
        <f t="shared" si="224"/>
        <v>4.0803669574706485E-2</v>
      </c>
      <c r="BE218" s="149">
        <f t="shared" si="224"/>
        <v>4.0803669574706485E-2</v>
      </c>
      <c r="BF218" s="149">
        <f t="shared" si="224"/>
        <v>4.0803669574706485E-2</v>
      </c>
      <c r="BG218" s="149">
        <f t="shared" si="224"/>
        <v>4.0803669574706485E-2</v>
      </c>
      <c r="BH218" s="149">
        <f t="shared" si="224"/>
        <v>4.0803669574706485E-2</v>
      </c>
      <c r="BI218" s="149">
        <f t="shared" si="224"/>
        <v>4.0803669574706485E-2</v>
      </c>
      <c r="BJ218" s="149">
        <f t="shared" si="224"/>
        <v>4.0803669574706485E-2</v>
      </c>
      <c r="BK218" s="149">
        <f t="shared" si="224"/>
        <v>4.0803669574706485E-2</v>
      </c>
      <c r="BL218" s="149">
        <f t="shared" si="224"/>
        <v>4.0803669574706485E-2</v>
      </c>
      <c r="BM218" s="149">
        <f t="shared" si="224"/>
        <v>4.0803669574706485E-2</v>
      </c>
      <c r="BN218" s="149">
        <f t="shared" si="224"/>
        <v>4.0803669574706485E-2</v>
      </c>
      <c r="BP218"/>
      <c r="BQ218"/>
    </row>
    <row r="219" spans="1:69" hidden="1" outlineLevel="1">
      <c r="E219" s="72"/>
      <c r="BP219"/>
      <c r="BQ219"/>
    </row>
    <row r="220" spans="1:69" hidden="1" outlineLevel="1">
      <c r="E220" s="77" t="s">
        <v>251</v>
      </c>
      <c r="BP220"/>
      <c r="BQ220"/>
    </row>
    <row r="221" spans="1:69" hidden="1" outlineLevel="1">
      <c r="E221" s="100" t="s">
        <v>238</v>
      </c>
      <c r="G221" s="60" t="s">
        <v>323</v>
      </c>
      <c r="Q221" s="193">
        <f>R221</f>
        <v>3.0000000000000001E-3</v>
      </c>
      <c r="R221" s="193">
        <f>S221</f>
        <v>3.0000000000000001E-3</v>
      </c>
      <c r="S221" s="193">
        <f>T221</f>
        <v>3.0000000000000001E-3</v>
      </c>
      <c r="T221" s="194">
        <v>3.0000000000000001E-3</v>
      </c>
      <c r="U221" s="193">
        <f>T221</f>
        <v>3.0000000000000001E-3</v>
      </c>
      <c r="V221" s="193">
        <f t="shared" ref="V221:BN221" si="225">U221</f>
        <v>3.0000000000000001E-3</v>
      </c>
      <c r="W221" s="193">
        <f t="shared" si="225"/>
        <v>3.0000000000000001E-3</v>
      </c>
      <c r="X221" s="193">
        <f t="shared" si="225"/>
        <v>3.0000000000000001E-3</v>
      </c>
      <c r="Y221" s="193">
        <f t="shared" si="225"/>
        <v>3.0000000000000001E-3</v>
      </c>
      <c r="Z221" s="193">
        <f t="shared" si="225"/>
        <v>3.0000000000000001E-3</v>
      </c>
      <c r="AA221" s="193">
        <f t="shared" si="225"/>
        <v>3.0000000000000001E-3</v>
      </c>
      <c r="AB221" s="193">
        <f t="shared" si="225"/>
        <v>3.0000000000000001E-3</v>
      </c>
      <c r="AC221" s="193">
        <f t="shared" si="225"/>
        <v>3.0000000000000001E-3</v>
      </c>
      <c r="AD221" s="193">
        <f t="shared" si="225"/>
        <v>3.0000000000000001E-3</v>
      </c>
      <c r="AE221" s="193">
        <f t="shared" si="225"/>
        <v>3.0000000000000001E-3</v>
      </c>
      <c r="AF221" s="193">
        <f t="shared" si="225"/>
        <v>3.0000000000000001E-3</v>
      </c>
      <c r="AG221" s="193">
        <f t="shared" si="225"/>
        <v>3.0000000000000001E-3</v>
      </c>
      <c r="AH221" s="193">
        <f t="shared" si="225"/>
        <v>3.0000000000000001E-3</v>
      </c>
      <c r="AI221" s="193">
        <f t="shared" si="225"/>
        <v>3.0000000000000001E-3</v>
      </c>
      <c r="AJ221" s="193">
        <f t="shared" si="225"/>
        <v>3.0000000000000001E-3</v>
      </c>
      <c r="AK221" s="193">
        <f t="shared" si="225"/>
        <v>3.0000000000000001E-3</v>
      </c>
      <c r="AL221" s="193">
        <f t="shared" si="225"/>
        <v>3.0000000000000001E-3</v>
      </c>
      <c r="AM221" s="193">
        <f t="shared" si="225"/>
        <v>3.0000000000000001E-3</v>
      </c>
      <c r="AN221" s="193">
        <f t="shared" si="225"/>
        <v>3.0000000000000001E-3</v>
      </c>
      <c r="AO221" s="193">
        <f t="shared" si="225"/>
        <v>3.0000000000000001E-3</v>
      </c>
      <c r="AP221" s="193">
        <f t="shared" si="225"/>
        <v>3.0000000000000001E-3</v>
      </c>
      <c r="AQ221" s="193">
        <f t="shared" si="225"/>
        <v>3.0000000000000001E-3</v>
      </c>
      <c r="AR221" s="193">
        <f t="shared" si="225"/>
        <v>3.0000000000000001E-3</v>
      </c>
      <c r="AS221" s="193">
        <f t="shared" si="225"/>
        <v>3.0000000000000001E-3</v>
      </c>
      <c r="AT221" s="193">
        <f t="shared" si="225"/>
        <v>3.0000000000000001E-3</v>
      </c>
      <c r="AU221" s="193">
        <f t="shared" si="225"/>
        <v>3.0000000000000001E-3</v>
      </c>
      <c r="AV221" s="193">
        <f t="shared" si="225"/>
        <v>3.0000000000000001E-3</v>
      </c>
      <c r="AW221" s="193">
        <f t="shared" si="225"/>
        <v>3.0000000000000001E-3</v>
      </c>
      <c r="AX221" s="193">
        <f t="shared" si="225"/>
        <v>3.0000000000000001E-3</v>
      </c>
      <c r="AY221" s="193">
        <f t="shared" si="225"/>
        <v>3.0000000000000001E-3</v>
      </c>
      <c r="AZ221" s="193">
        <f t="shared" si="225"/>
        <v>3.0000000000000001E-3</v>
      </c>
      <c r="BA221" s="193">
        <f t="shared" si="225"/>
        <v>3.0000000000000001E-3</v>
      </c>
      <c r="BB221" s="193">
        <f t="shared" si="225"/>
        <v>3.0000000000000001E-3</v>
      </c>
      <c r="BC221" s="193">
        <f t="shared" si="225"/>
        <v>3.0000000000000001E-3</v>
      </c>
      <c r="BD221" s="193">
        <f t="shared" si="225"/>
        <v>3.0000000000000001E-3</v>
      </c>
      <c r="BE221" s="193">
        <f t="shared" si="225"/>
        <v>3.0000000000000001E-3</v>
      </c>
      <c r="BF221" s="193">
        <f t="shared" si="225"/>
        <v>3.0000000000000001E-3</v>
      </c>
      <c r="BG221" s="193">
        <f t="shared" si="225"/>
        <v>3.0000000000000001E-3</v>
      </c>
      <c r="BH221" s="193">
        <f t="shared" si="225"/>
        <v>3.0000000000000001E-3</v>
      </c>
      <c r="BI221" s="193">
        <f t="shared" si="225"/>
        <v>3.0000000000000001E-3</v>
      </c>
      <c r="BJ221" s="193">
        <f t="shared" si="225"/>
        <v>3.0000000000000001E-3</v>
      </c>
      <c r="BK221" s="193">
        <f t="shared" si="225"/>
        <v>3.0000000000000001E-3</v>
      </c>
      <c r="BL221" s="193">
        <f t="shared" si="225"/>
        <v>3.0000000000000001E-3</v>
      </c>
      <c r="BM221" s="193">
        <f t="shared" si="225"/>
        <v>3.0000000000000001E-3</v>
      </c>
      <c r="BN221" s="193">
        <f t="shared" si="225"/>
        <v>3.0000000000000001E-3</v>
      </c>
    </row>
    <row r="222" spans="1:69" hidden="1" outlineLevel="1">
      <c r="E222" s="72"/>
    </row>
    <row r="223" spans="1:69" hidden="1" outlineLevel="1">
      <c r="E223" s="16" t="s">
        <v>252</v>
      </c>
    </row>
    <row r="224" spans="1:69" hidden="1" outlineLevel="1">
      <c r="E224" s="100" t="s">
        <v>238</v>
      </c>
      <c r="Q224" s="126">
        <f>1-Q218-Q221</f>
        <v>0.9814339152238758</v>
      </c>
      <c r="R224" s="126">
        <f>1-R218-R221</f>
        <v>0.97913085144930201</v>
      </c>
      <c r="S224" s="126">
        <f t="shared" ref="S224:BM224" si="226">1-S218-S221</f>
        <v>0.9757055009528075</v>
      </c>
      <c r="T224" s="126">
        <f t="shared" si="226"/>
        <v>0.97069492100608235</v>
      </c>
      <c r="U224" s="126">
        <f t="shared" si="226"/>
        <v>0.96905604167525983</v>
      </c>
      <c r="V224" s="126">
        <f t="shared" si="226"/>
        <v>0.96540848360991038</v>
      </c>
      <c r="W224" s="126">
        <f t="shared" si="226"/>
        <v>0.95980234004137588</v>
      </c>
      <c r="X224" s="126">
        <f t="shared" si="226"/>
        <v>0.95619633042529351</v>
      </c>
      <c r="Y224" s="126">
        <f t="shared" si="226"/>
        <v>0.95619633042529351</v>
      </c>
      <c r="Z224" s="126">
        <f t="shared" si="226"/>
        <v>0.95619633042529351</v>
      </c>
      <c r="AA224" s="126">
        <f t="shared" si="226"/>
        <v>0.95619633042529351</v>
      </c>
      <c r="AB224" s="126">
        <f t="shared" si="226"/>
        <v>0.95619633042529351</v>
      </c>
      <c r="AC224" s="126">
        <f t="shared" si="226"/>
        <v>0.95619633042529351</v>
      </c>
      <c r="AD224" s="126">
        <f t="shared" si="226"/>
        <v>0.95619633042529351</v>
      </c>
      <c r="AE224" s="126">
        <f t="shared" si="226"/>
        <v>0.95619633042529351</v>
      </c>
      <c r="AF224" s="126">
        <f t="shared" si="226"/>
        <v>0.95619633042529351</v>
      </c>
      <c r="AG224" s="126">
        <f t="shared" si="226"/>
        <v>0.95619633042529351</v>
      </c>
      <c r="AH224" s="126">
        <f t="shared" si="226"/>
        <v>0.95619633042529351</v>
      </c>
      <c r="AI224" s="126">
        <f t="shared" si="226"/>
        <v>0.95619633042529351</v>
      </c>
      <c r="AJ224" s="126">
        <f t="shared" si="226"/>
        <v>0.95619633042529351</v>
      </c>
      <c r="AK224" s="126">
        <f t="shared" si="226"/>
        <v>0.95619633042529351</v>
      </c>
      <c r="AL224" s="126">
        <f t="shared" si="226"/>
        <v>0.95619633042529351</v>
      </c>
      <c r="AM224" s="126">
        <f t="shared" si="226"/>
        <v>0.95619633042529351</v>
      </c>
      <c r="AN224" s="126">
        <f t="shared" si="226"/>
        <v>0.95619633042529351</v>
      </c>
      <c r="AO224" s="126">
        <f t="shared" si="226"/>
        <v>0.95619633042529351</v>
      </c>
      <c r="AP224" s="126">
        <f t="shared" si="226"/>
        <v>0.95619633042529351</v>
      </c>
      <c r="AQ224" s="126">
        <f t="shared" si="226"/>
        <v>0.95619633042529351</v>
      </c>
      <c r="AR224" s="126">
        <f t="shared" si="226"/>
        <v>0.95619633042529351</v>
      </c>
      <c r="AS224" s="126">
        <f t="shared" si="226"/>
        <v>0.95619633042529351</v>
      </c>
      <c r="AT224" s="126">
        <f t="shared" si="226"/>
        <v>0.95619633042529351</v>
      </c>
      <c r="AU224" s="126">
        <f t="shared" si="226"/>
        <v>0.95619633042529351</v>
      </c>
      <c r="AV224" s="126">
        <f t="shared" si="226"/>
        <v>0.95619633042529351</v>
      </c>
      <c r="AW224" s="126">
        <f t="shared" si="226"/>
        <v>0.95619633042529351</v>
      </c>
      <c r="AX224" s="126">
        <f t="shared" si="226"/>
        <v>0.95619633042529351</v>
      </c>
      <c r="AY224" s="126">
        <f t="shared" si="226"/>
        <v>0.95619633042529351</v>
      </c>
      <c r="AZ224" s="126">
        <f t="shared" si="226"/>
        <v>0.95619633042529351</v>
      </c>
      <c r="BA224" s="126">
        <f t="shared" si="226"/>
        <v>0.95619633042529351</v>
      </c>
      <c r="BB224" s="126">
        <f t="shared" si="226"/>
        <v>0.95619633042529351</v>
      </c>
      <c r="BC224" s="126">
        <f t="shared" si="226"/>
        <v>0.95619633042529351</v>
      </c>
      <c r="BD224" s="126">
        <f t="shared" si="226"/>
        <v>0.95619633042529351</v>
      </c>
      <c r="BE224" s="126">
        <f t="shared" si="226"/>
        <v>0.95619633042529351</v>
      </c>
      <c r="BF224" s="126">
        <f t="shared" si="226"/>
        <v>0.95619633042529351</v>
      </c>
      <c r="BG224" s="126">
        <f t="shared" si="226"/>
        <v>0.95619633042529351</v>
      </c>
      <c r="BH224" s="126">
        <f t="shared" si="226"/>
        <v>0.95619633042529351</v>
      </c>
      <c r="BI224" s="126">
        <f t="shared" si="226"/>
        <v>0.95619633042529351</v>
      </c>
      <c r="BJ224" s="126">
        <f t="shared" si="226"/>
        <v>0.95619633042529351</v>
      </c>
      <c r="BK224" s="126">
        <f t="shared" si="226"/>
        <v>0.95619633042529351</v>
      </c>
      <c r="BL224" s="126">
        <f t="shared" si="226"/>
        <v>0.95619633042529351</v>
      </c>
      <c r="BM224" s="126">
        <f t="shared" si="226"/>
        <v>0.95619633042529351</v>
      </c>
      <c r="BN224" s="126">
        <f>1-BN218-BN221</f>
        <v>0.95619633042529351</v>
      </c>
    </row>
    <row r="225" spans="1:69" hidden="1" outlineLevel="1"/>
    <row r="226" spans="1:69" hidden="1" outlineLevel="1">
      <c r="D226" s="77" t="s">
        <v>253</v>
      </c>
      <c r="E226" s="20"/>
    </row>
    <row r="227" spans="1:69" hidden="1" outlineLevel="1"/>
    <row r="228" spans="1:69" hidden="1" outlineLevel="1">
      <c r="E228" s="16" t="s">
        <v>263</v>
      </c>
    </row>
    <row r="229" spans="1:69" hidden="1" outlineLevel="1">
      <c r="E229" s="159" t="s">
        <v>262</v>
      </c>
      <c r="H229" t="s">
        <v>254</v>
      </c>
      <c r="R229" s="126">
        <f t="shared" ref="R229:AW229" si="227">1-R198</f>
        <v>0.83895093821260847</v>
      </c>
      <c r="S229" s="126">
        <f t="shared" si="227"/>
        <v>0.7540018009033792</v>
      </c>
      <c r="T229" s="126">
        <f t="shared" si="227"/>
        <v>0.65412824052429575</v>
      </c>
      <c r="U229" s="126">
        <f t="shared" si="227"/>
        <v>0.58618802960906535</v>
      </c>
      <c r="V229" s="126">
        <f t="shared" si="227"/>
        <v>0.54410218264957644</v>
      </c>
      <c r="W229" s="126">
        <f t="shared" si="227"/>
        <v>0.50040181047065335</v>
      </c>
      <c r="X229" s="126">
        <f t="shared" si="227"/>
        <v>0.45888434540212575</v>
      </c>
      <c r="Y229" s="126">
        <f t="shared" si="227"/>
        <v>0.42302162563409162</v>
      </c>
      <c r="Z229" s="126">
        <f t="shared" si="227"/>
        <v>0.39364453205999639</v>
      </c>
      <c r="AA229" s="126">
        <f t="shared" si="227"/>
        <v>0.37152381831298342</v>
      </c>
      <c r="AB229" s="126">
        <f t="shared" si="227"/>
        <v>0.35403637969908253</v>
      </c>
      <c r="AC229" s="126">
        <f t="shared" si="227"/>
        <v>0.33972270275192973</v>
      </c>
      <c r="AD229" s="126">
        <f t="shared" si="227"/>
        <v>0.32729398023098222</v>
      </c>
      <c r="AE229" s="126">
        <f t="shared" si="227"/>
        <v>0.31766836687580402</v>
      </c>
      <c r="AF229" s="126">
        <f t="shared" si="227"/>
        <v>0.30858272464336212</v>
      </c>
      <c r="AG229" s="126">
        <f t="shared" si="227"/>
        <v>0.29995477969820616</v>
      </c>
      <c r="AH229" s="126">
        <f t="shared" si="227"/>
        <v>0.29966845021588562</v>
      </c>
      <c r="AI229" s="126">
        <f t="shared" si="227"/>
        <v>0.30086589586882806</v>
      </c>
      <c r="AJ229" s="126">
        <f t="shared" si="227"/>
        <v>0.3020540277895728</v>
      </c>
      <c r="AK229" s="126">
        <f t="shared" si="227"/>
        <v>0.3032420015435543</v>
      </c>
      <c r="AL229" s="126">
        <f t="shared" si="227"/>
        <v>0.30441386412877092</v>
      </c>
      <c r="AM229" s="126">
        <f t="shared" si="227"/>
        <v>0.30555118725323338</v>
      </c>
      <c r="AN229" s="126">
        <f t="shared" si="227"/>
        <v>0.30665702280992801</v>
      </c>
      <c r="AO229" s="126">
        <f t="shared" si="227"/>
        <v>0.30774866940672474</v>
      </c>
      <c r="AP229" s="126">
        <f t="shared" si="227"/>
        <v>0.30885599911533834</v>
      </c>
      <c r="AQ229" s="126">
        <f t="shared" si="227"/>
        <v>0.30999049843681237</v>
      </c>
      <c r="AR229" s="126">
        <f t="shared" si="227"/>
        <v>0.31112232297285047</v>
      </c>
      <c r="AS229" s="126">
        <f t="shared" si="227"/>
        <v>0.31223363594846387</v>
      </c>
      <c r="AT229" s="126">
        <f t="shared" si="227"/>
        <v>0.31333368109758075</v>
      </c>
      <c r="AU229" s="126">
        <f t="shared" si="227"/>
        <v>0.31443025613460396</v>
      </c>
      <c r="AV229" s="126">
        <f t="shared" si="227"/>
        <v>0.31552148391251955</v>
      </c>
      <c r="AW229" s="126">
        <f t="shared" si="227"/>
        <v>0.31660047290429583</v>
      </c>
      <c r="AX229" s="126">
        <f t="shared" ref="AX229:BN229" si="228">1-AX198</f>
        <v>0.31766545804937152</v>
      </c>
      <c r="AY229" s="126">
        <f t="shared" si="228"/>
        <v>0.31872062945655122</v>
      </c>
      <c r="AZ229" s="126">
        <f t="shared" si="228"/>
        <v>0.31976957817770513</v>
      </c>
      <c r="BA229" s="126">
        <f t="shared" si="228"/>
        <v>0.32080884933890508</v>
      </c>
      <c r="BB229" s="126">
        <f t="shared" si="228"/>
        <v>0.3218315988438134</v>
      </c>
      <c r="BC229" s="126">
        <f t="shared" si="228"/>
        <v>0.32283546884726899</v>
      </c>
      <c r="BD229" s="126">
        <f t="shared" si="228"/>
        <v>0.32382334467606544</v>
      </c>
      <c r="BE229" s="126">
        <f t="shared" si="228"/>
        <v>0.32479820727554509</v>
      </c>
      <c r="BF229" s="126">
        <f t="shared" si="228"/>
        <v>0.32575784532981267</v>
      </c>
      <c r="BG229" s="126">
        <f t="shared" si="228"/>
        <v>0.32669749745754739</v>
      </c>
      <c r="BH229" s="126">
        <f t="shared" si="228"/>
        <v>0.32761607163897644</v>
      </c>
      <c r="BI229" s="126">
        <f t="shared" si="228"/>
        <v>0.32851672541383992</v>
      </c>
      <c r="BJ229" s="126">
        <f t="shared" si="228"/>
        <v>0.3291849412588379</v>
      </c>
      <c r="BK229" s="126">
        <f t="shared" si="228"/>
        <v>0.32962852551252186</v>
      </c>
      <c r="BL229" s="126">
        <f t="shared" si="228"/>
        <v>0.33007249771422009</v>
      </c>
      <c r="BM229" s="126">
        <f t="shared" si="228"/>
        <v>0.3305168573937759</v>
      </c>
      <c r="BN229" s="126">
        <f t="shared" si="228"/>
        <v>0.33096160407819275</v>
      </c>
      <c r="BP229"/>
      <c r="BQ229"/>
    </row>
    <row r="230" spans="1:69" hidden="1" outlineLevel="1">
      <c r="E230" s="62" t="s">
        <v>256</v>
      </c>
      <c r="H230" t="s">
        <v>255</v>
      </c>
      <c r="R230" s="195">
        <f t="shared" ref="R230:W230" si="229">(R231-1)/(1-R229*R231)</f>
        <v>2.8505300767844131</v>
      </c>
      <c r="S230" s="195">
        <f t="shared" si="229"/>
        <v>4.8163967832102079</v>
      </c>
      <c r="T230" s="195">
        <f t="shared" si="229"/>
        <v>7.1990171981619957</v>
      </c>
      <c r="U230" s="195">
        <f t="shared" si="229"/>
        <v>8.2530135378766882</v>
      </c>
      <c r="V230" s="195">
        <f t="shared" si="229"/>
        <v>8.6100885426583513</v>
      </c>
      <c r="W230" s="195">
        <f t="shared" si="229"/>
        <v>8.7091615986327753</v>
      </c>
      <c r="X230" s="123">
        <f>W230</f>
        <v>8.7091615986327753</v>
      </c>
      <c r="Y230" s="225">
        <f t="shared" ref="Y230:BN230" si="230">X230</f>
        <v>8.7091615986327753</v>
      </c>
      <c r="Z230" s="225">
        <f t="shared" si="230"/>
        <v>8.7091615986327753</v>
      </c>
      <c r="AA230" s="225">
        <f t="shared" si="230"/>
        <v>8.7091615986327753</v>
      </c>
      <c r="AB230" s="225">
        <f t="shared" si="230"/>
        <v>8.7091615986327753</v>
      </c>
      <c r="AC230" s="225">
        <f t="shared" si="230"/>
        <v>8.7091615986327753</v>
      </c>
      <c r="AD230" s="225">
        <f t="shared" si="230"/>
        <v>8.7091615986327753</v>
      </c>
      <c r="AE230" s="225">
        <f t="shared" si="230"/>
        <v>8.7091615986327753</v>
      </c>
      <c r="AF230" s="225">
        <f t="shared" si="230"/>
        <v>8.7091615986327753</v>
      </c>
      <c r="AG230" s="225">
        <f t="shared" si="230"/>
        <v>8.7091615986327753</v>
      </c>
      <c r="AH230" s="225">
        <f t="shared" si="230"/>
        <v>8.7091615986327753</v>
      </c>
      <c r="AI230" s="225">
        <f t="shared" si="230"/>
        <v>8.7091615986327753</v>
      </c>
      <c r="AJ230" s="225">
        <f t="shared" si="230"/>
        <v>8.7091615986327753</v>
      </c>
      <c r="AK230" s="225">
        <f t="shared" si="230"/>
        <v>8.7091615986327753</v>
      </c>
      <c r="AL230" s="225">
        <f t="shared" si="230"/>
        <v>8.7091615986327753</v>
      </c>
      <c r="AM230" s="225">
        <f t="shared" si="230"/>
        <v>8.7091615986327753</v>
      </c>
      <c r="AN230" s="225">
        <f t="shared" si="230"/>
        <v>8.7091615986327753</v>
      </c>
      <c r="AO230" s="225">
        <f t="shared" si="230"/>
        <v>8.7091615986327753</v>
      </c>
      <c r="AP230" s="225">
        <f t="shared" si="230"/>
        <v>8.7091615986327753</v>
      </c>
      <c r="AQ230" s="225">
        <f t="shared" si="230"/>
        <v>8.7091615986327753</v>
      </c>
      <c r="AR230" s="225">
        <f t="shared" si="230"/>
        <v>8.7091615986327753</v>
      </c>
      <c r="AS230" s="225">
        <f t="shared" si="230"/>
        <v>8.7091615986327753</v>
      </c>
      <c r="AT230" s="225">
        <f t="shared" si="230"/>
        <v>8.7091615986327753</v>
      </c>
      <c r="AU230" s="225">
        <f t="shared" si="230"/>
        <v>8.7091615986327753</v>
      </c>
      <c r="AV230" s="225">
        <f t="shared" si="230"/>
        <v>8.7091615986327753</v>
      </c>
      <c r="AW230" s="225">
        <f t="shared" si="230"/>
        <v>8.7091615986327753</v>
      </c>
      <c r="AX230" s="225">
        <f t="shared" si="230"/>
        <v>8.7091615986327753</v>
      </c>
      <c r="AY230" s="225">
        <f t="shared" si="230"/>
        <v>8.7091615986327753</v>
      </c>
      <c r="AZ230" s="225">
        <f t="shared" si="230"/>
        <v>8.7091615986327753</v>
      </c>
      <c r="BA230" s="225">
        <f t="shared" si="230"/>
        <v>8.7091615986327753</v>
      </c>
      <c r="BB230" s="225">
        <f t="shared" si="230"/>
        <v>8.7091615986327753</v>
      </c>
      <c r="BC230" s="225">
        <f t="shared" si="230"/>
        <v>8.7091615986327753</v>
      </c>
      <c r="BD230" s="225">
        <f t="shared" si="230"/>
        <v>8.7091615986327753</v>
      </c>
      <c r="BE230" s="225">
        <f t="shared" si="230"/>
        <v>8.7091615986327753</v>
      </c>
      <c r="BF230" s="225">
        <f t="shared" si="230"/>
        <v>8.7091615986327753</v>
      </c>
      <c r="BG230" s="225">
        <f t="shared" si="230"/>
        <v>8.7091615986327753</v>
      </c>
      <c r="BH230" s="225">
        <f t="shared" si="230"/>
        <v>8.7091615986327753</v>
      </c>
      <c r="BI230" s="225">
        <f t="shared" si="230"/>
        <v>8.7091615986327753</v>
      </c>
      <c r="BJ230" s="225">
        <f t="shared" si="230"/>
        <v>8.7091615986327753</v>
      </c>
      <c r="BK230" s="225">
        <f t="shared" si="230"/>
        <v>8.7091615986327753</v>
      </c>
      <c r="BL230" s="225">
        <f t="shared" si="230"/>
        <v>8.7091615986327753</v>
      </c>
      <c r="BM230" s="225">
        <f t="shared" si="230"/>
        <v>8.7091615986327753</v>
      </c>
      <c r="BN230" s="225">
        <f t="shared" si="230"/>
        <v>8.7091615986327753</v>
      </c>
      <c r="BP230"/>
      <c r="BQ230"/>
    </row>
    <row r="231" spans="1:69" hidden="1" outlineLevel="1">
      <c r="E231" s="100" t="s">
        <v>246</v>
      </c>
      <c r="R231" s="196">
        <f t="shared" ref="R231:W231" si="231">R232/R229</f>
        <v>1.1353623180587977</v>
      </c>
      <c r="S231" s="196">
        <f t="shared" si="231"/>
        <v>1.2558148666553244</v>
      </c>
      <c r="T231" s="196">
        <f t="shared" si="231"/>
        <v>1.4361362158363675</v>
      </c>
      <c r="U231" s="196">
        <f t="shared" si="231"/>
        <v>1.5850124042019864</v>
      </c>
      <c r="V231" s="196">
        <f t="shared" si="231"/>
        <v>1.6904979403362521</v>
      </c>
      <c r="W231" s="196">
        <f t="shared" si="231"/>
        <v>1.8120597637385201</v>
      </c>
      <c r="X231" s="191">
        <f t="shared" ref="X231:AV231" si="232">(1+X230)/(1+X229*X230)</f>
        <v>1.9431933637644534</v>
      </c>
      <c r="Y231" s="191">
        <f t="shared" si="232"/>
        <v>2.0727630855636674</v>
      </c>
      <c r="Z231" s="191">
        <f t="shared" si="232"/>
        <v>2.1925188558825326</v>
      </c>
      <c r="AA231" s="191">
        <f t="shared" si="232"/>
        <v>2.2922423829774776</v>
      </c>
      <c r="AB231" s="191">
        <f t="shared" si="232"/>
        <v>2.3777383079999956</v>
      </c>
      <c r="AC231" s="191">
        <f t="shared" si="232"/>
        <v>2.4526136868725006</v>
      </c>
      <c r="AD231" s="191">
        <f t="shared" si="232"/>
        <v>2.5215613903564607</v>
      </c>
      <c r="AE231" s="191">
        <f t="shared" si="232"/>
        <v>2.5776819388370846</v>
      </c>
      <c r="AF231" s="191">
        <f t="shared" si="232"/>
        <v>2.6329952497619367</v>
      </c>
      <c r="AG231" s="191">
        <f t="shared" si="232"/>
        <v>2.6877653339482683</v>
      </c>
      <c r="AH231" s="191">
        <f t="shared" si="232"/>
        <v>2.6896220405891826</v>
      </c>
      <c r="AI231" s="191">
        <f t="shared" si="232"/>
        <v>2.6818742104610283</v>
      </c>
      <c r="AJ231" s="191">
        <f t="shared" si="232"/>
        <v>2.6742306351837746</v>
      </c>
      <c r="AK231" s="191">
        <f t="shared" si="232"/>
        <v>2.6666315146647444</v>
      </c>
      <c r="AL231" s="191">
        <f t="shared" si="232"/>
        <v>2.6591776471935731</v>
      </c>
      <c r="AM231" s="191">
        <f t="shared" si="232"/>
        <v>2.6519832135526755</v>
      </c>
      <c r="AN231" s="191">
        <f t="shared" si="232"/>
        <v>2.6450251922669867</v>
      </c>
      <c r="AO231" s="191">
        <f t="shared" si="232"/>
        <v>2.6381921686111145</v>
      </c>
      <c r="AP231" s="191">
        <f t="shared" si="232"/>
        <v>2.6312969528431651</v>
      </c>
      <c r="AQ231" s="191">
        <f t="shared" si="232"/>
        <v>2.6242698354112082</v>
      </c>
      <c r="AR231" s="191">
        <f t="shared" si="232"/>
        <v>2.617296586764732</v>
      </c>
      <c r="AS231" s="191">
        <f t="shared" si="232"/>
        <v>2.6104856749413079</v>
      </c>
      <c r="AT231" s="191">
        <f t="shared" si="232"/>
        <v>2.6037786409987844</v>
      </c>
      <c r="AU231" s="191">
        <f t="shared" si="232"/>
        <v>2.5971269782998068</v>
      </c>
      <c r="AV231" s="191">
        <f t="shared" si="232"/>
        <v>2.5905414024913531</v>
      </c>
      <c r="AW231" s="191">
        <f t="shared" ref="AW231:BM231" si="233">(1+AW230)/(1+AW229*AW230)</f>
        <v>2.5840624443331266</v>
      </c>
      <c r="AX231" s="191">
        <f t="shared" si="233"/>
        <v>2.5776992758393344</v>
      </c>
      <c r="AY231" s="191">
        <f t="shared" si="233"/>
        <v>2.5714255744711561</v>
      </c>
      <c r="AZ231" s="191">
        <f t="shared" si="233"/>
        <v>2.5652190668146209</v>
      </c>
      <c r="BA231" s="191">
        <f t="shared" si="233"/>
        <v>2.5590992969257487</v>
      </c>
      <c r="BB231" s="191">
        <f t="shared" si="233"/>
        <v>2.5531052553018769</v>
      </c>
      <c r="BC231" s="191">
        <f t="shared" si="233"/>
        <v>2.5472491047308261</v>
      </c>
      <c r="BD231" s="191">
        <f t="shared" si="233"/>
        <v>2.5415124246094383</v>
      </c>
      <c r="BE231" s="191">
        <f t="shared" si="233"/>
        <v>2.5358765881813334</v>
      </c>
      <c r="BF231" s="191">
        <f t="shared" si="233"/>
        <v>2.5303531267082184</v>
      </c>
      <c r="BG231" s="191">
        <f t="shared" si="233"/>
        <v>2.524967965268142</v>
      </c>
      <c r="BH231" s="191">
        <f t="shared" si="233"/>
        <v>2.5197257120607341</v>
      </c>
      <c r="BI231" s="191">
        <f t="shared" si="233"/>
        <v>2.5146068214362516</v>
      </c>
      <c r="BJ231" s="191">
        <f t="shared" si="233"/>
        <v>2.510822417583741</v>
      </c>
      <c r="BK231" s="191">
        <f t="shared" si="233"/>
        <v>2.5083164868015682</v>
      </c>
      <c r="BL231" s="191">
        <f t="shared" si="233"/>
        <v>2.5058133680562511</v>
      </c>
      <c r="BM231" s="191">
        <f t="shared" si="233"/>
        <v>2.5033130621220132</v>
      </c>
      <c r="BN231" s="191">
        <f>(1+BN230)/(1+BN229*BN230)</f>
        <v>2.5008155697606971</v>
      </c>
    </row>
    <row r="232" spans="1:69" hidden="1" outlineLevel="1">
      <c r="A232" s="281" t="s">
        <v>536</v>
      </c>
      <c r="E232" s="62" t="s">
        <v>261</v>
      </c>
      <c r="R232" s="195">
        <v>0.9525132819466704</v>
      </c>
      <c r="S232" s="195">
        <v>0.94688667105935154</v>
      </c>
      <c r="T232" s="195">
        <v>0.93941725601826331</v>
      </c>
      <c r="U232" s="195">
        <v>0.92911529812508986</v>
      </c>
      <c r="V232" s="195">
        <v>0.91980361910156816</v>
      </c>
      <c r="W232" s="195">
        <v>0.90675798645577976</v>
      </c>
      <c r="X232" s="75">
        <f t="shared" ref="X232:AV232" si="234">X231*X229</f>
        <v>0.89170101472080598</v>
      </c>
      <c r="Y232" s="75">
        <f t="shared" si="234"/>
        <v>0.87682361000947828</v>
      </c>
      <c r="Z232" s="75">
        <f t="shared" si="234"/>
        <v>0.86307305905659815</v>
      </c>
      <c r="AA232" s="75">
        <f t="shared" si="234"/>
        <v>0.85162264262264453</v>
      </c>
      <c r="AB232" s="75">
        <f t="shared" si="234"/>
        <v>0.84180586243614053</v>
      </c>
      <c r="AC232" s="75">
        <f t="shared" si="234"/>
        <v>0.83320855051070097</v>
      </c>
      <c r="AD232" s="75">
        <f t="shared" si="234"/>
        <v>0.82529186384653552</v>
      </c>
      <c r="AE232" s="75">
        <f t="shared" si="234"/>
        <v>0.81884801183563283</v>
      </c>
      <c r="AF232" s="75">
        <f t="shared" si="234"/>
        <v>0.81249684814456813</v>
      </c>
      <c r="AG232" s="75">
        <f t="shared" si="234"/>
        <v>0.80620805862492839</v>
      </c>
      <c r="AH232" s="75">
        <f t="shared" si="234"/>
        <v>0.80599486856984814</v>
      </c>
      <c r="AI232" s="75">
        <f t="shared" si="234"/>
        <v>0.80688448693786319</v>
      </c>
      <c r="AJ232" s="75">
        <f t="shared" si="234"/>
        <v>0.80776213459552682</v>
      </c>
      <c r="AK232" s="75">
        <f t="shared" si="234"/>
        <v>0.80863467788605692</v>
      </c>
      <c r="AL232" s="75">
        <f t="shared" si="234"/>
        <v>0.80949054298704903</v>
      </c>
      <c r="AM232" s="75">
        <f t="shared" si="234"/>
        <v>0.81031661947666511</v>
      </c>
      <c r="AN232" s="75">
        <f t="shared" si="234"/>
        <v>0.81111555071785157</v>
      </c>
      <c r="AO232" s="75">
        <f t="shared" si="234"/>
        <v>0.81190012952931212</v>
      </c>
      <c r="AP232" s="75">
        <f t="shared" si="234"/>
        <v>0.8126918493395211</v>
      </c>
      <c r="AQ232" s="75">
        <f t="shared" si="234"/>
        <v>0.81349871431181198</v>
      </c>
      <c r="AR232" s="75">
        <f t="shared" si="234"/>
        <v>0.81429939398315609</v>
      </c>
      <c r="AS232" s="75">
        <f t="shared" si="234"/>
        <v>0.81508143387830434</v>
      </c>
      <c r="AT232" s="75">
        <f t="shared" si="234"/>
        <v>0.81585154634740531</v>
      </c>
      <c r="AU232" s="75">
        <f t="shared" si="234"/>
        <v>0.8166153010008983</v>
      </c>
      <c r="AV232" s="75">
        <f t="shared" si="234"/>
        <v>0.81737146745089129</v>
      </c>
      <c r="AW232" s="75">
        <f t="shared" ref="AW232:BM232" si="235">AW231*AW229</f>
        <v>0.81811539189009852</v>
      </c>
      <c r="AX232" s="75">
        <f t="shared" si="235"/>
        <v>0.8188460211730354</v>
      </c>
      <c r="AY232" s="75">
        <f t="shared" si="235"/>
        <v>0.81956637769612073</v>
      </c>
      <c r="AZ232" s="75">
        <f t="shared" si="235"/>
        <v>0.82027901892871768</v>
      </c>
      <c r="BA232" s="75">
        <f t="shared" si="235"/>
        <v>0.82098170079075039</v>
      </c>
      <c r="BB232" s="75">
        <f t="shared" si="235"/>
        <v>0.82166994633034551</v>
      </c>
      <c r="BC232" s="75">
        <f t="shared" si="235"/>
        <v>0.82234235899656249</v>
      </c>
      <c r="BD232" s="75">
        <f t="shared" si="235"/>
        <v>0.82300105387280487</v>
      </c>
      <c r="BE232" s="75">
        <f t="shared" si="235"/>
        <v>0.82364816971332289</v>
      </c>
      <c r="BF232" s="75">
        <f t="shared" si="235"/>
        <v>0.82428238248002372</v>
      </c>
      <c r="BG232" s="75">
        <f t="shared" si="235"/>
        <v>0.82490071541357746</v>
      </c>
      <c r="BH232" s="75">
        <f t="shared" si="235"/>
        <v>0.82550263939306034</v>
      </c>
      <c r="BI232" s="75">
        <f t="shared" si="235"/>
        <v>0.82609039868154188</v>
      </c>
      <c r="BJ232" s="75">
        <f t="shared" si="235"/>
        <v>0.82652493004367722</v>
      </c>
      <c r="BK232" s="75">
        <f t="shared" si="235"/>
        <v>0.82681266506314988</v>
      </c>
      <c r="BL232" s="75">
        <f t="shared" si="235"/>
        <v>0.82710007720000911</v>
      </c>
      <c r="BM232" s="75">
        <f t="shared" si="235"/>
        <v>0.82738716636535792</v>
      </c>
      <c r="BN232" s="75">
        <f>BN231*BN229</f>
        <v>0.82767393247171983</v>
      </c>
    </row>
    <row r="233" spans="1:69" hidden="1" outlineLevel="1">
      <c r="E233" s="16"/>
    </row>
    <row r="234" spans="1:69" hidden="1" outlineLevel="1">
      <c r="E234" s="16" t="s">
        <v>264</v>
      </c>
    </row>
    <row r="235" spans="1:69" hidden="1" outlineLevel="1">
      <c r="E235" s="100" t="s">
        <v>238</v>
      </c>
      <c r="H235" t="s">
        <v>254</v>
      </c>
      <c r="R235" s="126">
        <f t="shared" ref="R235:BM235" si="236">1-R232</f>
        <v>4.7486718053329602E-2</v>
      </c>
      <c r="S235" s="126">
        <f t="shared" si="236"/>
        <v>5.3113328940648463E-2</v>
      </c>
      <c r="T235" s="126">
        <f t="shared" si="236"/>
        <v>6.0582743981736686E-2</v>
      </c>
      <c r="U235" s="126">
        <f t="shared" si="236"/>
        <v>7.0884701874910139E-2</v>
      </c>
      <c r="V235" s="126">
        <f t="shared" si="236"/>
        <v>8.019638089843184E-2</v>
      </c>
      <c r="W235" s="126">
        <f t="shared" si="236"/>
        <v>9.3242013544220237E-2</v>
      </c>
      <c r="X235" s="126">
        <f t="shared" si="236"/>
        <v>0.10829898527919402</v>
      </c>
      <c r="Y235" s="126">
        <f t="shared" si="236"/>
        <v>0.12317638999052172</v>
      </c>
      <c r="Z235" s="126">
        <f t="shared" si="236"/>
        <v>0.13692694094340185</v>
      </c>
      <c r="AA235" s="126">
        <f t="shared" si="236"/>
        <v>0.14837735737735547</v>
      </c>
      <c r="AB235" s="126">
        <f t="shared" si="236"/>
        <v>0.15819413756385947</v>
      </c>
      <c r="AC235" s="126">
        <f t="shared" si="236"/>
        <v>0.16679144948929903</v>
      </c>
      <c r="AD235" s="126">
        <f t="shared" si="236"/>
        <v>0.17470813615346448</v>
      </c>
      <c r="AE235" s="126">
        <f t="shared" si="236"/>
        <v>0.18115198816436717</v>
      </c>
      <c r="AF235" s="126">
        <f t="shared" si="236"/>
        <v>0.18750315185543187</v>
      </c>
      <c r="AG235" s="126">
        <f t="shared" si="236"/>
        <v>0.19379194137507161</v>
      </c>
      <c r="AH235" s="126">
        <f t="shared" si="236"/>
        <v>0.19400513143015186</v>
      </c>
      <c r="AI235" s="126">
        <f t="shared" si="236"/>
        <v>0.19311551306213681</v>
      </c>
      <c r="AJ235" s="126">
        <f t="shared" si="236"/>
        <v>0.19223786540447318</v>
      </c>
      <c r="AK235" s="126">
        <f t="shared" si="236"/>
        <v>0.19136532211394308</v>
      </c>
      <c r="AL235" s="126">
        <f t="shared" si="236"/>
        <v>0.19050945701295097</v>
      </c>
      <c r="AM235" s="126">
        <f t="shared" si="236"/>
        <v>0.18968338052333489</v>
      </c>
      <c r="AN235" s="126">
        <f t="shared" si="236"/>
        <v>0.18888444928214843</v>
      </c>
      <c r="AO235" s="126">
        <f t="shared" si="236"/>
        <v>0.18809987047068788</v>
      </c>
      <c r="AP235" s="126">
        <f t="shared" si="236"/>
        <v>0.1873081506604789</v>
      </c>
      <c r="AQ235" s="126">
        <f t="shared" si="236"/>
        <v>0.18650128568818802</v>
      </c>
      <c r="AR235" s="126">
        <f t="shared" si="236"/>
        <v>0.18570060601684391</v>
      </c>
      <c r="AS235" s="126">
        <f t="shared" si="236"/>
        <v>0.18491856612169566</v>
      </c>
      <c r="AT235" s="126">
        <f t="shared" si="236"/>
        <v>0.18414845365259469</v>
      </c>
      <c r="AU235" s="126">
        <f t="shared" si="236"/>
        <v>0.1833846989991017</v>
      </c>
      <c r="AV235" s="126">
        <f t="shared" si="236"/>
        <v>0.18262853254910871</v>
      </c>
      <c r="AW235" s="126">
        <f t="shared" si="236"/>
        <v>0.18188460810990148</v>
      </c>
      <c r="AX235" s="126">
        <f t="shared" si="236"/>
        <v>0.1811539788269646</v>
      </c>
      <c r="AY235" s="126">
        <f t="shared" si="236"/>
        <v>0.18043362230387927</v>
      </c>
      <c r="AZ235" s="126">
        <f t="shared" si="236"/>
        <v>0.17972098107128232</v>
      </c>
      <c r="BA235" s="126">
        <f t="shared" si="236"/>
        <v>0.17901829920924961</v>
      </c>
      <c r="BB235" s="126">
        <f t="shared" si="236"/>
        <v>0.17833005366965449</v>
      </c>
      <c r="BC235" s="126">
        <f t="shared" si="236"/>
        <v>0.17765764100343751</v>
      </c>
      <c r="BD235" s="126">
        <f t="shared" si="236"/>
        <v>0.17699894612719513</v>
      </c>
      <c r="BE235" s="126">
        <f t="shared" si="236"/>
        <v>0.17635183028667711</v>
      </c>
      <c r="BF235" s="126">
        <f t="shared" si="236"/>
        <v>0.17571761751997628</v>
      </c>
      <c r="BG235" s="126">
        <f t="shared" si="236"/>
        <v>0.17509928458642254</v>
      </c>
      <c r="BH235" s="126">
        <f t="shared" si="236"/>
        <v>0.17449736060693966</v>
      </c>
      <c r="BI235" s="126">
        <f t="shared" si="236"/>
        <v>0.17390960131845812</v>
      </c>
      <c r="BJ235" s="126">
        <f t="shared" si="236"/>
        <v>0.17347506995632278</v>
      </c>
      <c r="BK235" s="126">
        <f t="shared" si="236"/>
        <v>0.17318733493685012</v>
      </c>
      <c r="BL235" s="126">
        <f t="shared" si="236"/>
        <v>0.17289992279999089</v>
      </c>
      <c r="BM235" s="126">
        <f t="shared" si="236"/>
        <v>0.17261283363464208</v>
      </c>
      <c r="BN235" s="126">
        <f>1-BN232</f>
        <v>0.17232606752828017</v>
      </c>
    </row>
    <row r="236" spans="1:69" hidden="1" outlineLevel="1"/>
    <row r="237" spans="1:69" hidden="1" outlineLevel="1">
      <c r="D237" s="77" t="s">
        <v>265</v>
      </c>
      <c r="E237" s="20"/>
    </row>
    <row r="238" spans="1:69" hidden="1" outlineLevel="1"/>
    <row r="239" spans="1:69" hidden="1" outlineLevel="1">
      <c r="E239" s="77" t="s">
        <v>273</v>
      </c>
      <c r="H239" t="s">
        <v>267</v>
      </c>
    </row>
    <row r="240" spans="1:69" hidden="1" outlineLevel="1">
      <c r="E240" t="s">
        <v>357</v>
      </c>
      <c r="Q240" s="229">
        <v>2</v>
      </c>
      <c r="R240" s="190">
        <f>Q240</f>
        <v>2</v>
      </c>
      <c r="S240" s="190">
        <f t="shared" ref="S240:BN240" si="237">R240</f>
        <v>2</v>
      </c>
      <c r="T240" s="190">
        <f t="shared" si="237"/>
        <v>2</v>
      </c>
      <c r="U240" s="190">
        <f t="shared" si="237"/>
        <v>2</v>
      </c>
      <c r="V240" s="190">
        <f t="shared" si="237"/>
        <v>2</v>
      </c>
      <c r="W240" s="190">
        <f t="shared" si="237"/>
        <v>2</v>
      </c>
      <c r="X240" s="190">
        <f t="shared" si="237"/>
        <v>2</v>
      </c>
      <c r="Y240" s="190">
        <f t="shared" si="237"/>
        <v>2</v>
      </c>
      <c r="Z240" s="190">
        <f t="shared" si="237"/>
        <v>2</v>
      </c>
      <c r="AA240" s="190">
        <f t="shared" si="237"/>
        <v>2</v>
      </c>
      <c r="AB240" s="190">
        <f t="shared" si="237"/>
        <v>2</v>
      </c>
      <c r="AC240" s="190">
        <f t="shared" si="237"/>
        <v>2</v>
      </c>
      <c r="AD240" s="190">
        <f t="shared" si="237"/>
        <v>2</v>
      </c>
      <c r="AE240" s="190">
        <f t="shared" si="237"/>
        <v>2</v>
      </c>
      <c r="AF240" s="190">
        <f t="shared" si="237"/>
        <v>2</v>
      </c>
      <c r="AG240" s="190">
        <f t="shared" si="237"/>
        <v>2</v>
      </c>
      <c r="AH240" s="190">
        <f t="shared" si="237"/>
        <v>2</v>
      </c>
      <c r="AI240" s="190">
        <f t="shared" si="237"/>
        <v>2</v>
      </c>
      <c r="AJ240" s="190">
        <f t="shared" si="237"/>
        <v>2</v>
      </c>
      <c r="AK240" s="190">
        <f t="shared" si="237"/>
        <v>2</v>
      </c>
      <c r="AL240" s="190">
        <f t="shared" si="237"/>
        <v>2</v>
      </c>
      <c r="AM240" s="190">
        <f t="shared" si="237"/>
        <v>2</v>
      </c>
      <c r="AN240" s="190">
        <f t="shared" si="237"/>
        <v>2</v>
      </c>
      <c r="AO240" s="190">
        <f t="shared" si="237"/>
        <v>2</v>
      </c>
      <c r="AP240" s="190">
        <f t="shared" si="237"/>
        <v>2</v>
      </c>
      <c r="AQ240" s="190">
        <f t="shared" si="237"/>
        <v>2</v>
      </c>
      <c r="AR240" s="190">
        <f t="shared" si="237"/>
        <v>2</v>
      </c>
      <c r="AS240" s="190">
        <f t="shared" si="237"/>
        <v>2</v>
      </c>
      <c r="AT240" s="190">
        <f t="shared" si="237"/>
        <v>2</v>
      </c>
      <c r="AU240" s="190">
        <f t="shared" si="237"/>
        <v>2</v>
      </c>
      <c r="AV240" s="190">
        <f t="shared" si="237"/>
        <v>2</v>
      </c>
      <c r="AW240" s="190">
        <f t="shared" si="237"/>
        <v>2</v>
      </c>
      <c r="AX240" s="190">
        <f t="shared" si="237"/>
        <v>2</v>
      </c>
      <c r="AY240" s="190">
        <f t="shared" si="237"/>
        <v>2</v>
      </c>
      <c r="AZ240" s="190">
        <f t="shared" si="237"/>
        <v>2</v>
      </c>
      <c r="BA240" s="190">
        <f t="shared" si="237"/>
        <v>2</v>
      </c>
      <c r="BB240" s="190">
        <f t="shared" si="237"/>
        <v>2</v>
      </c>
      <c r="BC240" s="190">
        <f t="shared" si="237"/>
        <v>2</v>
      </c>
      <c r="BD240" s="190">
        <f t="shared" si="237"/>
        <v>2</v>
      </c>
      <c r="BE240" s="190">
        <f t="shared" si="237"/>
        <v>2</v>
      </c>
      <c r="BF240" s="190">
        <f t="shared" si="237"/>
        <v>2</v>
      </c>
      <c r="BG240" s="190">
        <f t="shared" si="237"/>
        <v>2</v>
      </c>
      <c r="BH240" s="190">
        <f t="shared" si="237"/>
        <v>2</v>
      </c>
      <c r="BI240" s="190">
        <f t="shared" si="237"/>
        <v>2</v>
      </c>
      <c r="BJ240" s="190">
        <f t="shared" si="237"/>
        <v>2</v>
      </c>
      <c r="BK240" s="190">
        <f t="shared" si="237"/>
        <v>2</v>
      </c>
      <c r="BL240" s="190">
        <f t="shared" si="237"/>
        <v>2</v>
      </c>
      <c r="BM240" s="190">
        <f t="shared" si="237"/>
        <v>2</v>
      </c>
      <c r="BN240" s="190">
        <f t="shared" si="237"/>
        <v>2</v>
      </c>
    </row>
    <row r="241" spans="5:70" hidden="1" outlineLevel="1">
      <c r="BP241"/>
      <c r="BQ241"/>
    </row>
    <row r="242" spans="5:70" hidden="1" outlineLevel="1">
      <c r="E242" s="101" t="s">
        <v>243</v>
      </c>
      <c r="BP242"/>
      <c r="BQ242"/>
    </row>
    <row r="243" spans="5:70" hidden="1" outlineLevel="1">
      <c r="E243" s="100" t="s">
        <v>244</v>
      </c>
      <c r="J243" t="s">
        <v>101</v>
      </c>
      <c r="K243" s="103" t="str">
        <f t="array" ref="K243">IF(OR(L243:BM243&lt;0,L243:BM243&gt;1),"error","ok")</f>
        <v>ok</v>
      </c>
      <c r="Q243" s="99">
        <f t="array" ref="Q243:BN243">Fixed.operator.market.share</f>
        <v>0</v>
      </c>
      <c r="R243" s="99">
        <v>0</v>
      </c>
      <c r="S243" s="99">
        <v>0.1</v>
      </c>
      <c r="T243" s="99">
        <v>0.2</v>
      </c>
      <c r="U243" s="99">
        <v>0.30000000000000004</v>
      </c>
      <c r="V243" s="99">
        <v>0.4</v>
      </c>
      <c r="W243" s="99">
        <v>0.5</v>
      </c>
      <c r="X243" s="99">
        <v>0.5</v>
      </c>
      <c r="Y243" s="99">
        <v>0.5</v>
      </c>
      <c r="Z243" s="99">
        <v>0.5</v>
      </c>
      <c r="AA243" s="99">
        <v>0.5</v>
      </c>
      <c r="AB243" s="99">
        <v>0.5</v>
      </c>
      <c r="AC243" s="99">
        <v>0.5</v>
      </c>
      <c r="AD243" s="99">
        <v>0.5</v>
      </c>
      <c r="AE243" s="99">
        <v>0.5</v>
      </c>
      <c r="AF243" s="99">
        <v>0.5</v>
      </c>
      <c r="AG243" s="99">
        <v>0.5</v>
      </c>
      <c r="AH243" s="99">
        <v>0.5</v>
      </c>
      <c r="AI243" s="99">
        <v>0.5</v>
      </c>
      <c r="AJ243" s="99">
        <v>0.5</v>
      </c>
      <c r="AK243" s="99">
        <v>0.5</v>
      </c>
      <c r="AL243" s="99">
        <v>0.5</v>
      </c>
      <c r="AM243" s="99">
        <v>0.5</v>
      </c>
      <c r="AN243" s="99">
        <v>0.5</v>
      </c>
      <c r="AO243" s="99">
        <v>0.5</v>
      </c>
      <c r="AP243" s="99">
        <v>0.5</v>
      </c>
      <c r="AQ243" s="99">
        <v>0.5</v>
      </c>
      <c r="AR243" s="99">
        <v>0.5</v>
      </c>
      <c r="AS243" s="99">
        <v>0.5</v>
      </c>
      <c r="AT243" s="99">
        <v>0.5</v>
      </c>
      <c r="AU243" s="99">
        <v>0.5</v>
      </c>
      <c r="AV243" s="99">
        <v>0.5</v>
      </c>
      <c r="AW243" s="99">
        <v>0.5</v>
      </c>
      <c r="AX243" s="99">
        <v>0.5</v>
      </c>
      <c r="AY243" s="99">
        <v>0.5</v>
      </c>
      <c r="AZ243" s="99">
        <v>0.5</v>
      </c>
      <c r="BA243" s="99">
        <v>0.5</v>
      </c>
      <c r="BB243" s="99">
        <v>0.5</v>
      </c>
      <c r="BC243" s="99">
        <v>0.5</v>
      </c>
      <c r="BD243" s="99">
        <v>0.5</v>
      </c>
      <c r="BE243" s="99">
        <v>0.5</v>
      </c>
      <c r="BF243" s="99">
        <v>0.5</v>
      </c>
      <c r="BG243" s="99">
        <v>0.5</v>
      </c>
      <c r="BH243" s="99">
        <v>0.5</v>
      </c>
      <c r="BI243" s="99">
        <v>0.5</v>
      </c>
      <c r="BJ243" s="99">
        <v>0.5</v>
      </c>
      <c r="BK243" s="99">
        <v>0.5</v>
      </c>
      <c r="BL243" s="99">
        <v>0.5</v>
      </c>
      <c r="BM243" s="99">
        <v>0.5</v>
      </c>
      <c r="BN243" s="99">
        <v>0.5</v>
      </c>
    </row>
    <row r="244" spans="5:70" hidden="1" outlineLevel="1">
      <c r="E244" s="62" t="s">
        <v>245</v>
      </c>
      <c r="G244" s="124" t="s">
        <v>427</v>
      </c>
      <c r="J244" t="s">
        <v>101</v>
      </c>
      <c r="Q244" s="76">
        <v>0</v>
      </c>
      <c r="R244" s="75">
        <f>$BP244*EXP($BR244*(R$3-$Q$3))+$BQ244</f>
        <v>0.18254743963965109</v>
      </c>
      <c r="S244" s="75">
        <f>$BP244*EXP($BR244*(S$3-$Q$3))+$BQ244</f>
        <v>0.30913464608907948</v>
      </c>
      <c r="T244" s="75">
        <f>$BP244*EXP($BR244*(T$3-$Q$3))+$BQ244</f>
        <v>0.3969163255708747</v>
      </c>
      <c r="U244" s="75">
        <f>$BP244*EXP($BR244*(U$3-$Q$3))+$BQ244</f>
        <v>0.4577883794598514</v>
      </c>
      <c r="V244" s="76">
        <v>0.5</v>
      </c>
      <c r="W244" s="75">
        <f t="shared" ref="W244:BN244" si="238">$BP244*EXP($BR244*(W$3-$Q$3))+$BQ244</f>
        <v>0.52927157529258528</v>
      </c>
      <c r="X244" s="75">
        <f t="shared" si="238"/>
        <v>0.54956989857762817</v>
      </c>
      <c r="Y244" s="75">
        <f t="shared" si="238"/>
        <v>0.56364573577004884</v>
      </c>
      <c r="Z244" s="75">
        <f t="shared" si="238"/>
        <v>0.57340660073831573</v>
      </c>
      <c r="AA244" s="75">
        <f t="shared" si="238"/>
        <v>0.58017525567701045</v>
      </c>
      <c r="AB244" s="75">
        <f t="shared" si="238"/>
        <v>0.58486896774331432</v>
      </c>
      <c r="AC244" s="75">
        <f t="shared" si="238"/>
        <v>0.58812381426170013</v>
      </c>
      <c r="AD244" s="75">
        <f t="shared" si="238"/>
        <v>0.59038088195324068</v>
      </c>
      <c r="AE244" s="75">
        <f t="shared" si="238"/>
        <v>0.59194604164215991</v>
      </c>
      <c r="AF244" s="75">
        <f t="shared" si="238"/>
        <v>0.59303139892275847</v>
      </c>
      <c r="AG244" s="75">
        <f t="shared" si="238"/>
        <v>0.59378403805273883</v>
      </c>
      <c r="AH244" s="75">
        <f t="shared" si="238"/>
        <v>0.59430595435634082</v>
      </c>
      <c r="AI244" s="75">
        <f t="shared" si="238"/>
        <v>0.59466787631484008</v>
      </c>
      <c r="AJ244" s="75">
        <f t="shared" si="238"/>
        <v>0.59491885047130888</v>
      </c>
      <c r="AK244" s="75">
        <f t="shared" si="238"/>
        <v>0.59509288806625471</v>
      </c>
      <c r="AL244" s="75">
        <f t="shared" si="238"/>
        <v>0.59521357413561216</v>
      </c>
      <c r="AM244" s="75">
        <f t="shared" si="238"/>
        <v>0.59529726368177871</v>
      </c>
      <c r="AN244" s="75">
        <f t="shared" si="238"/>
        <v>0.59535529805289433</v>
      </c>
      <c r="AO244" s="75">
        <f t="shared" si="238"/>
        <v>0.59539554188722077</v>
      </c>
      <c r="AP244" s="75">
        <f t="shared" si="238"/>
        <v>0.59542344890456511</v>
      </c>
      <c r="AQ244" s="75">
        <f t="shared" si="238"/>
        <v>0.59544280097749991</v>
      </c>
      <c r="AR244" s="75">
        <f t="shared" si="238"/>
        <v>0.5954562206390227</v>
      </c>
      <c r="AS244" s="75">
        <f t="shared" si="238"/>
        <v>0.5954655264801072</v>
      </c>
      <c r="AT244" s="75">
        <f t="shared" si="238"/>
        <v>0.59547197959952025</v>
      </c>
      <c r="AU244" s="75">
        <f t="shared" si="238"/>
        <v>0.59547645450402176</v>
      </c>
      <c r="AV244" s="75">
        <f t="shared" si="238"/>
        <v>0.59547955761881266</v>
      </c>
      <c r="AW244" s="75">
        <f t="shared" si="238"/>
        <v>0.59548170946840007</v>
      </c>
      <c r="AX244" s="75">
        <f t="shared" si="238"/>
        <v>0.59548320166477653</v>
      </c>
      <c r="AY244" s="75">
        <f t="shared" si="238"/>
        <v>0.59548423642577419</v>
      </c>
      <c r="AZ244" s="75">
        <f t="shared" si="238"/>
        <v>0.59548495397899925</v>
      </c>
      <c r="BA244" s="75">
        <f t="shared" si="238"/>
        <v>0.59548545156504284</v>
      </c>
      <c r="BB244" s="75">
        <f t="shared" si="238"/>
        <v>0.59548579661522449</v>
      </c>
      <c r="BC244" s="75">
        <f t="shared" si="238"/>
        <v>0.59548603588967652</v>
      </c>
      <c r="BD244" s="75">
        <f t="shared" si="238"/>
        <v>0.59548620181413159</v>
      </c>
      <c r="BE244" s="75">
        <f t="shared" si="238"/>
        <v>0.59548631687415821</v>
      </c>
      <c r="BF244" s="75">
        <f t="shared" si="238"/>
        <v>0.59548639666233472</v>
      </c>
      <c r="BG244" s="75">
        <f t="shared" si="238"/>
        <v>0.59548645199130779</v>
      </c>
      <c r="BH244" s="75">
        <f t="shared" si="238"/>
        <v>0.59548649035908852</v>
      </c>
      <c r="BI244" s="75">
        <f t="shared" si="238"/>
        <v>0.59548651696515975</v>
      </c>
      <c r="BJ244" s="75">
        <f t="shared" si="238"/>
        <v>0.59548653541509378</v>
      </c>
      <c r="BK244" s="75">
        <f t="shared" si="238"/>
        <v>0.59548654820916869</v>
      </c>
      <c r="BL244" s="75">
        <f t="shared" si="238"/>
        <v>0.59548655708119791</v>
      </c>
      <c r="BM244" s="75">
        <f t="shared" si="238"/>
        <v>0.59548656323349114</v>
      </c>
      <c r="BN244" s="75">
        <f t="shared" si="238"/>
        <v>0.59548656749978823</v>
      </c>
      <c r="BP244" s="92">
        <f>(V244-Q244)/(EXP(BR244*(V$3-Q$3))-1)</f>
        <v>-0.59548657715054565</v>
      </c>
      <c r="BQ244" s="92">
        <f>V244-BP244*EXP(BR244*(V$3-Q$3))</f>
        <v>0.59548657715054565</v>
      </c>
      <c r="BR244" s="69">
        <v>-0.36607863277226704</v>
      </c>
    </row>
    <row r="245" spans="5:70" hidden="1" outlineLevel="1">
      <c r="E245" s="100" t="s">
        <v>246</v>
      </c>
      <c r="G245" s="116"/>
      <c r="J245" t="s">
        <v>101</v>
      </c>
      <c r="Q245" s="191">
        <f t="shared" ref="Q245:AV245" si="239">(1+Q244)/(1+Q243*Q244)</f>
        <v>1</v>
      </c>
      <c r="R245" s="191">
        <f t="shared" si="239"/>
        <v>1.1825474396396511</v>
      </c>
      <c r="S245" s="191">
        <f t="shared" si="239"/>
        <v>1.2698783079583877</v>
      </c>
      <c r="T245" s="191">
        <f t="shared" si="239"/>
        <v>1.2941800847941733</v>
      </c>
      <c r="U245" s="191">
        <f t="shared" si="239"/>
        <v>1.2817564210090533</v>
      </c>
      <c r="V245" s="191">
        <f t="shared" si="239"/>
        <v>1.25</v>
      </c>
      <c r="W245" s="191">
        <f t="shared" si="239"/>
        <v>1.2092584997446783</v>
      </c>
      <c r="X245" s="191">
        <f t="shared" si="239"/>
        <v>1.215553964174203</v>
      </c>
      <c r="Y245" s="191">
        <f t="shared" si="239"/>
        <v>1.2198610080580208</v>
      </c>
      <c r="Z245" s="191">
        <f t="shared" si="239"/>
        <v>1.2228200551649335</v>
      </c>
      <c r="AA245" s="191">
        <f t="shared" si="239"/>
        <v>1.2248588557697715</v>
      </c>
      <c r="AB245" s="191">
        <f t="shared" si="239"/>
        <v>1.2262663891446408</v>
      </c>
      <c r="AC245" s="191">
        <f t="shared" si="239"/>
        <v>1.2272394431135325</v>
      </c>
      <c r="AD245" s="191">
        <f t="shared" si="239"/>
        <v>1.2279127699197936</v>
      </c>
      <c r="AE245" s="191">
        <f t="shared" si="239"/>
        <v>1.2283789986874591</v>
      </c>
      <c r="AF245" s="191">
        <f t="shared" si="239"/>
        <v>1.2287019737474547</v>
      </c>
      <c r="AG245" s="191">
        <f t="shared" si="239"/>
        <v>1.2289257815382799</v>
      </c>
      <c r="AH245" s="191">
        <f t="shared" si="239"/>
        <v>1.2290809044162221</v>
      </c>
      <c r="AI245" s="191">
        <f t="shared" si="239"/>
        <v>1.2291884374656212</v>
      </c>
      <c r="AJ245" s="191">
        <f t="shared" si="239"/>
        <v>1.2292629884604118</v>
      </c>
      <c r="AK245" s="191">
        <f t="shared" si="239"/>
        <v>1.2293146772521468</v>
      </c>
      <c r="AL245" s="191">
        <f t="shared" si="239"/>
        <v>1.2293505166848782</v>
      </c>
      <c r="AM245" s="191">
        <f t="shared" si="239"/>
        <v>1.2293753675204317</v>
      </c>
      <c r="AN245" s="191">
        <f t="shared" si="239"/>
        <v>1.2293925993483612</v>
      </c>
      <c r="AO245" s="191">
        <f t="shared" si="239"/>
        <v>1.2294045482771707</v>
      </c>
      <c r="AP245" s="191">
        <f t="shared" si="239"/>
        <v>1.2294128340236241</v>
      </c>
      <c r="AQ245" s="191">
        <f t="shared" si="239"/>
        <v>1.2294185796555577</v>
      </c>
      <c r="AR245" s="191">
        <f t="shared" si="239"/>
        <v>1.2294225639037812</v>
      </c>
      <c r="AS245" s="191">
        <f t="shared" si="239"/>
        <v>1.2294253267496331</v>
      </c>
      <c r="AT245" s="191">
        <f t="shared" si="239"/>
        <v>1.2294272426286801</v>
      </c>
      <c r="AU245" s="191">
        <f t="shared" si="239"/>
        <v>1.2294285711860997</v>
      </c>
      <c r="AV245" s="191">
        <f t="shared" si="239"/>
        <v>1.2294294924692557</v>
      </c>
      <c r="AW245" s="191">
        <f t="shared" ref="AW245:BM245" si="240">(1+AW244)/(1+AW243*AW244)</f>
        <v>1.2294301313301741</v>
      </c>
      <c r="AX245" s="191">
        <f t="shared" si="240"/>
        <v>1.2294305743465517</v>
      </c>
      <c r="AY245" s="191">
        <f t="shared" si="240"/>
        <v>1.2294308815551938</v>
      </c>
      <c r="AZ245" s="191">
        <f t="shared" si="240"/>
        <v>1.2294310945883515</v>
      </c>
      <c r="BA245" s="191">
        <f t="shared" si="240"/>
        <v>1.2294312423157576</v>
      </c>
      <c r="BB245" s="191">
        <f t="shared" si="240"/>
        <v>1.2294313447570386</v>
      </c>
      <c r="BC245" s="191">
        <f t="shared" si="240"/>
        <v>1.2294314157947519</v>
      </c>
      <c r="BD245" s="191">
        <f t="shared" si="240"/>
        <v>1.2294314650557234</v>
      </c>
      <c r="BE245" s="191">
        <f t="shared" si="240"/>
        <v>1.2294314992156556</v>
      </c>
      <c r="BF245" s="191">
        <f t="shared" si="240"/>
        <v>1.2294315229037995</v>
      </c>
      <c r="BG245" s="191">
        <f t="shared" si="240"/>
        <v>1.2294315393303012</v>
      </c>
      <c r="BH245" s="191">
        <f t="shared" si="240"/>
        <v>1.2294315507212301</v>
      </c>
      <c r="BI245" s="191">
        <f t="shared" si="240"/>
        <v>1.2294315586202498</v>
      </c>
      <c r="BJ245" s="191">
        <f t="shared" si="240"/>
        <v>1.2294315640978111</v>
      </c>
      <c r="BK245" s="191">
        <f t="shared" si="240"/>
        <v>1.2294315678962164</v>
      </c>
      <c r="BL245" s="191">
        <f t="shared" si="240"/>
        <v>1.2294315705302143</v>
      </c>
      <c r="BM245" s="191">
        <f t="shared" si="240"/>
        <v>1.2294315723567555</v>
      </c>
      <c r="BN245" s="191">
        <f>(1+BN244)/(1+BN243*BN244)</f>
        <v>1.2294315736233672</v>
      </c>
    </row>
    <row r="246" spans="5:70" hidden="1" outlineLevel="1">
      <c r="E246" s="62" t="s">
        <v>268</v>
      </c>
      <c r="G246" s="116"/>
      <c r="J246" t="s">
        <v>101</v>
      </c>
      <c r="K246" s="103" t="str">
        <f t="array" ref="K246">IF(OR(L246:BM246&lt;0,L246:BM246&gt;1),"error","ok")</f>
        <v>ok</v>
      </c>
      <c r="Q246" s="75">
        <f t="shared" ref="Q246:AV246" si="241">Q245*Q243</f>
        <v>0</v>
      </c>
      <c r="R246" s="75">
        <f t="shared" si="241"/>
        <v>0</v>
      </c>
      <c r="S246" s="75">
        <f t="shared" si="241"/>
        <v>0.12698783079583878</v>
      </c>
      <c r="T246" s="75">
        <f t="shared" si="241"/>
        <v>0.25883601695883468</v>
      </c>
      <c r="U246" s="75">
        <f t="shared" si="241"/>
        <v>0.38452692630271607</v>
      </c>
      <c r="V246" s="75">
        <f t="shared" si="241"/>
        <v>0.5</v>
      </c>
      <c r="W246" s="75">
        <f t="shared" si="241"/>
        <v>0.60462924987233913</v>
      </c>
      <c r="X246" s="75">
        <f t="shared" si="241"/>
        <v>0.60777698208710151</v>
      </c>
      <c r="Y246" s="75">
        <f t="shared" si="241"/>
        <v>0.60993050402901039</v>
      </c>
      <c r="Z246" s="75">
        <f t="shared" si="241"/>
        <v>0.61141002758246676</v>
      </c>
      <c r="AA246" s="75">
        <f t="shared" si="241"/>
        <v>0.61242942788488575</v>
      </c>
      <c r="AB246" s="75">
        <f t="shared" si="241"/>
        <v>0.61313319457232041</v>
      </c>
      <c r="AC246" s="75">
        <f t="shared" si="241"/>
        <v>0.61361972155676625</v>
      </c>
      <c r="AD246" s="75">
        <f t="shared" si="241"/>
        <v>0.61395638495989679</v>
      </c>
      <c r="AE246" s="75">
        <f t="shared" si="241"/>
        <v>0.61418949934372957</v>
      </c>
      <c r="AF246" s="75">
        <f t="shared" si="241"/>
        <v>0.61435098687372736</v>
      </c>
      <c r="AG246" s="75">
        <f t="shared" si="241"/>
        <v>0.61446289076913996</v>
      </c>
      <c r="AH246" s="75">
        <f t="shared" si="241"/>
        <v>0.61454045220811104</v>
      </c>
      <c r="AI246" s="75">
        <f t="shared" si="241"/>
        <v>0.61459421873281062</v>
      </c>
      <c r="AJ246" s="75">
        <f t="shared" si="241"/>
        <v>0.61463149423020591</v>
      </c>
      <c r="AK246" s="75">
        <f t="shared" si="241"/>
        <v>0.61465733862607341</v>
      </c>
      <c r="AL246" s="75">
        <f t="shared" si="241"/>
        <v>0.61467525834243908</v>
      </c>
      <c r="AM246" s="75">
        <f t="shared" si="241"/>
        <v>0.61468768376021587</v>
      </c>
      <c r="AN246" s="75">
        <f t="shared" si="241"/>
        <v>0.6146962996741806</v>
      </c>
      <c r="AO246" s="75">
        <f t="shared" si="241"/>
        <v>0.61470227413858536</v>
      </c>
      <c r="AP246" s="75">
        <f t="shared" si="241"/>
        <v>0.61470641701181206</v>
      </c>
      <c r="AQ246" s="75">
        <f t="shared" si="241"/>
        <v>0.61470928982777884</v>
      </c>
      <c r="AR246" s="75">
        <f t="shared" si="241"/>
        <v>0.61471128195189062</v>
      </c>
      <c r="AS246" s="75">
        <f t="shared" si="241"/>
        <v>0.61471266337481656</v>
      </c>
      <c r="AT246" s="75">
        <f t="shared" si="241"/>
        <v>0.61471362131434004</v>
      </c>
      <c r="AU246" s="75">
        <f t="shared" si="241"/>
        <v>0.61471428559304986</v>
      </c>
      <c r="AV246" s="75">
        <f t="shared" si="241"/>
        <v>0.61471474623462785</v>
      </c>
      <c r="AW246" s="75">
        <f t="shared" ref="AW246:BM246" si="242">AW245*AW243</f>
        <v>0.61471506566508705</v>
      </c>
      <c r="AX246" s="75">
        <f t="shared" si="242"/>
        <v>0.61471528717327584</v>
      </c>
      <c r="AY246" s="75">
        <f t="shared" si="242"/>
        <v>0.61471544077759688</v>
      </c>
      <c r="AZ246" s="75">
        <f t="shared" si="242"/>
        <v>0.61471554729417577</v>
      </c>
      <c r="BA246" s="75">
        <f t="shared" si="242"/>
        <v>0.61471562115787881</v>
      </c>
      <c r="BB246" s="75">
        <f t="shared" si="242"/>
        <v>0.61471567237851932</v>
      </c>
      <c r="BC246" s="75">
        <f t="shared" si="242"/>
        <v>0.61471570789737595</v>
      </c>
      <c r="BD246" s="75">
        <f t="shared" si="242"/>
        <v>0.61471573252786171</v>
      </c>
      <c r="BE246" s="75">
        <f t="shared" si="242"/>
        <v>0.61471574960782782</v>
      </c>
      <c r="BF246" s="75">
        <f t="shared" si="242"/>
        <v>0.61471576145189977</v>
      </c>
      <c r="BG246" s="75">
        <f t="shared" si="242"/>
        <v>0.61471576966515062</v>
      </c>
      <c r="BH246" s="75">
        <f t="shared" si="242"/>
        <v>0.61471577536061506</v>
      </c>
      <c r="BI246" s="75">
        <f t="shared" si="242"/>
        <v>0.61471577931012489</v>
      </c>
      <c r="BJ246" s="75">
        <f t="shared" si="242"/>
        <v>0.61471578204890553</v>
      </c>
      <c r="BK246" s="75">
        <f t="shared" si="242"/>
        <v>0.61471578394810822</v>
      </c>
      <c r="BL246" s="75">
        <f t="shared" si="242"/>
        <v>0.61471578526510717</v>
      </c>
      <c r="BM246" s="75">
        <f t="shared" si="242"/>
        <v>0.61471578617837774</v>
      </c>
      <c r="BN246" s="75">
        <f>BN245*BN243</f>
        <v>0.6147157868116836</v>
      </c>
    </row>
    <row r="247" spans="5:70" hidden="1" outlineLevel="1">
      <c r="E247" s="62" t="s">
        <v>269</v>
      </c>
      <c r="G247" s="116"/>
      <c r="J247" t="s">
        <v>101</v>
      </c>
      <c r="K247" s="103" t="str">
        <f t="array" ref="K247">IF(OR(L247:BM247&lt;0,L247:BM247&gt;1),"error","ok")</f>
        <v>ok</v>
      </c>
      <c r="Q247" s="75">
        <f t="shared" ref="Q247:AV247" si="243">1-Q246</f>
        <v>1</v>
      </c>
      <c r="R247" s="75">
        <f t="shared" si="243"/>
        <v>1</v>
      </c>
      <c r="S247" s="75">
        <f t="shared" si="243"/>
        <v>0.87301216920416125</v>
      </c>
      <c r="T247" s="75">
        <f t="shared" si="243"/>
        <v>0.74116398304116538</v>
      </c>
      <c r="U247" s="75">
        <f t="shared" si="243"/>
        <v>0.61547307369728399</v>
      </c>
      <c r="V247" s="75">
        <f t="shared" si="243"/>
        <v>0.5</v>
      </c>
      <c r="W247" s="75">
        <f t="shared" si="243"/>
        <v>0.39537075012766087</v>
      </c>
      <c r="X247" s="75">
        <f t="shared" si="243"/>
        <v>0.39222301791289849</v>
      </c>
      <c r="Y247" s="75">
        <f t="shared" si="243"/>
        <v>0.39006949597098961</v>
      </c>
      <c r="Z247" s="75">
        <f t="shared" si="243"/>
        <v>0.38858997241753324</v>
      </c>
      <c r="AA247" s="75">
        <f t="shared" si="243"/>
        <v>0.38757057211511425</v>
      </c>
      <c r="AB247" s="75">
        <f t="shared" si="243"/>
        <v>0.38686680542767959</v>
      </c>
      <c r="AC247" s="75">
        <f t="shared" si="243"/>
        <v>0.38638027844323375</v>
      </c>
      <c r="AD247" s="75">
        <f t="shared" si="243"/>
        <v>0.38604361504010321</v>
      </c>
      <c r="AE247" s="75">
        <f t="shared" si="243"/>
        <v>0.38581050065627043</v>
      </c>
      <c r="AF247" s="75">
        <f t="shared" si="243"/>
        <v>0.38564901312627264</v>
      </c>
      <c r="AG247" s="75">
        <f t="shared" si="243"/>
        <v>0.38553710923086004</v>
      </c>
      <c r="AH247" s="75">
        <f t="shared" si="243"/>
        <v>0.38545954779188896</v>
      </c>
      <c r="AI247" s="75">
        <f t="shared" si="243"/>
        <v>0.38540578126718938</v>
      </c>
      <c r="AJ247" s="75">
        <f t="shared" si="243"/>
        <v>0.38536850576979409</v>
      </c>
      <c r="AK247" s="75">
        <f t="shared" si="243"/>
        <v>0.38534266137392659</v>
      </c>
      <c r="AL247" s="75">
        <f t="shared" si="243"/>
        <v>0.38532474165756092</v>
      </c>
      <c r="AM247" s="75">
        <f t="shared" si="243"/>
        <v>0.38531231623978413</v>
      </c>
      <c r="AN247" s="75">
        <f t="shared" si="243"/>
        <v>0.3853037003258194</v>
      </c>
      <c r="AO247" s="75">
        <f t="shared" si="243"/>
        <v>0.38529772586141464</v>
      </c>
      <c r="AP247" s="75">
        <f t="shared" si="243"/>
        <v>0.38529358298818794</v>
      </c>
      <c r="AQ247" s="75">
        <f t="shared" si="243"/>
        <v>0.38529071017222116</v>
      </c>
      <c r="AR247" s="75">
        <f t="shared" si="243"/>
        <v>0.38528871804810938</v>
      </c>
      <c r="AS247" s="75">
        <f t="shared" si="243"/>
        <v>0.38528733662518344</v>
      </c>
      <c r="AT247" s="75">
        <f t="shared" si="243"/>
        <v>0.38528637868565996</v>
      </c>
      <c r="AU247" s="75">
        <f t="shared" si="243"/>
        <v>0.38528571440695014</v>
      </c>
      <c r="AV247" s="75">
        <f t="shared" si="243"/>
        <v>0.38528525376537215</v>
      </c>
      <c r="AW247" s="75">
        <f t="shared" ref="AW247:BM247" si="244">1-AW246</f>
        <v>0.38528493433491295</v>
      </c>
      <c r="AX247" s="75">
        <f t="shared" si="244"/>
        <v>0.38528471282672416</v>
      </c>
      <c r="AY247" s="75">
        <f t="shared" si="244"/>
        <v>0.38528455922240312</v>
      </c>
      <c r="AZ247" s="75">
        <f t="shared" si="244"/>
        <v>0.38528445270582423</v>
      </c>
      <c r="BA247" s="75">
        <f t="shared" si="244"/>
        <v>0.38528437884212119</v>
      </c>
      <c r="BB247" s="75">
        <f t="shared" si="244"/>
        <v>0.38528432762148068</v>
      </c>
      <c r="BC247" s="75">
        <f t="shared" si="244"/>
        <v>0.38528429210262405</v>
      </c>
      <c r="BD247" s="75">
        <f t="shared" si="244"/>
        <v>0.38528426747213829</v>
      </c>
      <c r="BE247" s="75">
        <f t="shared" si="244"/>
        <v>0.38528425039217218</v>
      </c>
      <c r="BF247" s="75">
        <f t="shared" si="244"/>
        <v>0.38528423854810023</v>
      </c>
      <c r="BG247" s="75">
        <f t="shared" si="244"/>
        <v>0.38528423033484938</v>
      </c>
      <c r="BH247" s="75">
        <f t="shared" si="244"/>
        <v>0.38528422463938494</v>
      </c>
      <c r="BI247" s="75">
        <f t="shared" si="244"/>
        <v>0.38528422068987511</v>
      </c>
      <c r="BJ247" s="75">
        <f t="shared" si="244"/>
        <v>0.38528421795109447</v>
      </c>
      <c r="BK247" s="75">
        <f t="shared" si="244"/>
        <v>0.38528421605189178</v>
      </c>
      <c r="BL247" s="75">
        <f t="shared" si="244"/>
        <v>0.38528421473489283</v>
      </c>
      <c r="BM247" s="75">
        <f t="shared" si="244"/>
        <v>0.38528421382162226</v>
      </c>
      <c r="BN247" s="75">
        <f>1-BN246</f>
        <v>0.3852842131883164</v>
      </c>
    </row>
    <row r="248" spans="5:70" hidden="1" outlineLevel="1">
      <c r="G248" s="116"/>
      <c r="BP248"/>
      <c r="BQ248"/>
    </row>
    <row r="249" spans="5:70" hidden="1" outlineLevel="1">
      <c r="E249" s="101" t="s">
        <v>270</v>
      </c>
      <c r="G249" s="116"/>
      <c r="BP249"/>
      <c r="BQ249"/>
    </row>
    <row r="250" spans="5:70" hidden="1" outlineLevel="1">
      <c r="E250" s="100" t="s">
        <v>244</v>
      </c>
      <c r="G250" s="116"/>
      <c r="J250" t="s">
        <v>101</v>
      </c>
      <c r="K250" s="103" t="str">
        <f t="array" ref="K250">IF(OR(L250:BM250&lt;0,L250:BM250&gt;1),"error","ok")</f>
        <v>ok</v>
      </c>
      <c r="Q250" s="126">
        <f t="shared" ref="Q250:AV250" si="245">(1-Q243)/(Q240-1)</f>
        <v>1</v>
      </c>
      <c r="R250" s="126">
        <f t="shared" si="245"/>
        <v>1</v>
      </c>
      <c r="S250" s="126">
        <f t="shared" si="245"/>
        <v>0.9</v>
      </c>
      <c r="T250" s="126">
        <f t="shared" si="245"/>
        <v>0.8</v>
      </c>
      <c r="U250" s="126">
        <f t="shared" si="245"/>
        <v>0.7</v>
      </c>
      <c r="V250" s="126">
        <f t="shared" si="245"/>
        <v>0.6</v>
      </c>
      <c r="W250" s="126">
        <f t="shared" si="245"/>
        <v>0.5</v>
      </c>
      <c r="X250" s="126">
        <f t="shared" si="245"/>
        <v>0.5</v>
      </c>
      <c r="Y250" s="126">
        <f t="shared" si="245"/>
        <v>0.5</v>
      </c>
      <c r="Z250" s="126">
        <f t="shared" si="245"/>
        <v>0.5</v>
      </c>
      <c r="AA250" s="126">
        <f t="shared" si="245"/>
        <v>0.5</v>
      </c>
      <c r="AB250" s="126">
        <f t="shared" si="245"/>
        <v>0.5</v>
      </c>
      <c r="AC250" s="126">
        <f t="shared" si="245"/>
        <v>0.5</v>
      </c>
      <c r="AD250" s="126">
        <f t="shared" si="245"/>
        <v>0.5</v>
      </c>
      <c r="AE250" s="126">
        <f t="shared" si="245"/>
        <v>0.5</v>
      </c>
      <c r="AF250" s="126">
        <f t="shared" si="245"/>
        <v>0.5</v>
      </c>
      <c r="AG250" s="126">
        <f t="shared" si="245"/>
        <v>0.5</v>
      </c>
      <c r="AH250" s="126">
        <f t="shared" si="245"/>
        <v>0.5</v>
      </c>
      <c r="AI250" s="126">
        <f t="shared" si="245"/>
        <v>0.5</v>
      </c>
      <c r="AJ250" s="126">
        <f t="shared" si="245"/>
        <v>0.5</v>
      </c>
      <c r="AK250" s="126">
        <f t="shared" si="245"/>
        <v>0.5</v>
      </c>
      <c r="AL250" s="126">
        <f t="shared" si="245"/>
        <v>0.5</v>
      </c>
      <c r="AM250" s="126">
        <f t="shared" si="245"/>
        <v>0.5</v>
      </c>
      <c r="AN250" s="126">
        <f t="shared" si="245"/>
        <v>0.5</v>
      </c>
      <c r="AO250" s="126">
        <f t="shared" si="245"/>
        <v>0.5</v>
      </c>
      <c r="AP250" s="126">
        <f t="shared" si="245"/>
        <v>0.5</v>
      </c>
      <c r="AQ250" s="126">
        <f t="shared" si="245"/>
        <v>0.5</v>
      </c>
      <c r="AR250" s="126">
        <f t="shared" si="245"/>
        <v>0.5</v>
      </c>
      <c r="AS250" s="126">
        <f t="shared" si="245"/>
        <v>0.5</v>
      </c>
      <c r="AT250" s="126">
        <f t="shared" si="245"/>
        <v>0.5</v>
      </c>
      <c r="AU250" s="126">
        <f t="shared" si="245"/>
        <v>0.5</v>
      </c>
      <c r="AV250" s="126">
        <f t="shared" si="245"/>
        <v>0.5</v>
      </c>
      <c r="AW250" s="126">
        <f t="shared" ref="AW250:BM250" si="246">(1-AW243)/(AW240-1)</f>
        <v>0.5</v>
      </c>
      <c r="AX250" s="126">
        <f t="shared" si="246"/>
        <v>0.5</v>
      </c>
      <c r="AY250" s="126">
        <f t="shared" si="246"/>
        <v>0.5</v>
      </c>
      <c r="AZ250" s="126">
        <f t="shared" si="246"/>
        <v>0.5</v>
      </c>
      <c r="BA250" s="126">
        <f t="shared" si="246"/>
        <v>0.5</v>
      </c>
      <c r="BB250" s="126">
        <f t="shared" si="246"/>
        <v>0.5</v>
      </c>
      <c r="BC250" s="126">
        <f t="shared" si="246"/>
        <v>0.5</v>
      </c>
      <c r="BD250" s="126">
        <f t="shared" si="246"/>
        <v>0.5</v>
      </c>
      <c r="BE250" s="126">
        <f t="shared" si="246"/>
        <v>0.5</v>
      </c>
      <c r="BF250" s="126">
        <f t="shared" si="246"/>
        <v>0.5</v>
      </c>
      <c r="BG250" s="126">
        <f t="shared" si="246"/>
        <v>0.5</v>
      </c>
      <c r="BH250" s="126">
        <f t="shared" si="246"/>
        <v>0.5</v>
      </c>
      <c r="BI250" s="126">
        <f t="shared" si="246"/>
        <v>0.5</v>
      </c>
      <c r="BJ250" s="126">
        <f t="shared" si="246"/>
        <v>0.5</v>
      </c>
      <c r="BK250" s="126">
        <f t="shared" si="246"/>
        <v>0.5</v>
      </c>
      <c r="BL250" s="126">
        <f t="shared" si="246"/>
        <v>0.5</v>
      </c>
      <c r="BM250" s="126">
        <f t="shared" si="246"/>
        <v>0.5</v>
      </c>
      <c r="BN250" s="126">
        <f>(1-BN243)/(BN240-1)</f>
        <v>0.5</v>
      </c>
    </row>
    <row r="251" spans="5:70" hidden="1" outlineLevel="1">
      <c r="E251" s="62" t="s">
        <v>245</v>
      </c>
      <c r="G251" s="124"/>
      <c r="J251" t="s">
        <v>101</v>
      </c>
      <c r="Q251" s="189">
        <f>Q244</f>
        <v>0</v>
      </c>
      <c r="R251" s="75">
        <f>$BP251*EXP($BR251*(R$3-$Q$3))+$BQ251</f>
        <v>0.18254743963965109</v>
      </c>
      <c r="S251" s="75">
        <f>$BP251*EXP($BR251*(S$3-$Q$3))+$BQ251</f>
        <v>0.30913464608907948</v>
      </c>
      <c r="T251" s="189">
        <f>T244</f>
        <v>0.3969163255708747</v>
      </c>
      <c r="U251" s="75">
        <f>$BP251*EXP($BR251*(U$3-$Q$3))+$BQ251</f>
        <v>0.4577883794598514</v>
      </c>
      <c r="V251" s="189">
        <f>V244</f>
        <v>0.5</v>
      </c>
      <c r="W251" s="75">
        <f t="shared" ref="W251:BN251" si="247">$BP251*EXP($BR251*(W$3-$Q$3))+$BQ251</f>
        <v>0.52927157529258528</v>
      </c>
      <c r="X251" s="75">
        <f t="shared" si="247"/>
        <v>0.54956989857762817</v>
      </c>
      <c r="Y251" s="75">
        <f t="shared" si="247"/>
        <v>0.56364573577004884</v>
      </c>
      <c r="Z251" s="75">
        <f t="shared" si="247"/>
        <v>0.57340660073831573</v>
      </c>
      <c r="AA251" s="75">
        <f t="shared" si="247"/>
        <v>0.58017525567701045</v>
      </c>
      <c r="AB251" s="75">
        <f t="shared" si="247"/>
        <v>0.58486896774331432</v>
      </c>
      <c r="AC251" s="75">
        <f t="shared" si="247"/>
        <v>0.58812381426170013</v>
      </c>
      <c r="AD251" s="75">
        <f t="shared" si="247"/>
        <v>0.59038088195324068</v>
      </c>
      <c r="AE251" s="75">
        <f t="shared" si="247"/>
        <v>0.59194604164215991</v>
      </c>
      <c r="AF251" s="75">
        <f t="shared" si="247"/>
        <v>0.59303139892275847</v>
      </c>
      <c r="AG251" s="75">
        <f t="shared" si="247"/>
        <v>0.59378403805273883</v>
      </c>
      <c r="AH251" s="75">
        <f t="shared" si="247"/>
        <v>0.59430595435634082</v>
      </c>
      <c r="AI251" s="75">
        <f t="shared" si="247"/>
        <v>0.59466787631484008</v>
      </c>
      <c r="AJ251" s="75">
        <f t="shared" si="247"/>
        <v>0.59491885047130888</v>
      </c>
      <c r="AK251" s="75">
        <f t="shared" si="247"/>
        <v>0.59509288806625471</v>
      </c>
      <c r="AL251" s="75">
        <f t="shared" si="247"/>
        <v>0.59521357413561216</v>
      </c>
      <c r="AM251" s="75">
        <f t="shared" si="247"/>
        <v>0.59529726368177871</v>
      </c>
      <c r="AN251" s="75">
        <f t="shared" si="247"/>
        <v>0.59535529805289433</v>
      </c>
      <c r="AO251" s="75">
        <f t="shared" si="247"/>
        <v>0.59539554188722077</v>
      </c>
      <c r="AP251" s="75">
        <f t="shared" si="247"/>
        <v>0.59542344890456511</v>
      </c>
      <c r="AQ251" s="75">
        <f t="shared" si="247"/>
        <v>0.59544280097749991</v>
      </c>
      <c r="AR251" s="75">
        <f t="shared" si="247"/>
        <v>0.5954562206390227</v>
      </c>
      <c r="AS251" s="75">
        <f t="shared" si="247"/>
        <v>0.5954655264801072</v>
      </c>
      <c r="AT251" s="75">
        <f t="shared" si="247"/>
        <v>0.59547197959952025</v>
      </c>
      <c r="AU251" s="75">
        <f t="shared" si="247"/>
        <v>0.59547645450402176</v>
      </c>
      <c r="AV251" s="75">
        <f t="shared" si="247"/>
        <v>0.59547955761881266</v>
      </c>
      <c r="AW251" s="75">
        <f t="shared" si="247"/>
        <v>0.59548170946840007</v>
      </c>
      <c r="AX251" s="75">
        <f t="shared" si="247"/>
        <v>0.59548320166477653</v>
      </c>
      <c r="AY251" s="75">
        <f t="shared" si="247"/>
        <v>0.59548423642577419</v>
      </c>
      <c r="AZ251" s="75">
        <f t="shared" si="247"/>
        <v>0.59548495397899925</v>
      </c>
      <c r="BA251" s="75">
        <f t="shared" si="247"/>
        <v>0.59548545156504284</v>
      </c>
      <c r="BB251" s="75">
        <f t="shared" si="247"/>
        <v>0.59548579661522449</v>
      </c>
      <c r="BC251" s="75">
        <f t="shared" si="247"/>
        <v>0.59548603588967652</v>
      </c>
      <c r="BD251" s="75">
        <f t="shared" si="247"/>
        <v>0.59548620181413159</v>
      </c>
      <c r="BE251" s="75">
        <f t="shared" si="247"/>
        <v>0.59548631687415821</v>
      </c>
      <c r="BF251" s="75">
        <f t="shared" si="247"/>
        <v>0.59548639666233472</v>
      </c>
      <c r="BG251" s="75">
        <f t="shared" si="247"/>
        <v>0.59548645199130779</v>
      </c>
      <c r="BH251" s="75">
        <f t="shared" si="247"/>
        <v>0.59548649035908852</v>
      </c>
      <c r="BI251" s="75">
        <f t="shared" si="247"/>
        <v>0.59548651696515975</v>
      </c>
      <c r="BJ251" s="75">
        <f t="shared" si="247"/>
        <v>0.59548653541509378</v>
      </c>
      <c r="BK251" s="75">
        <f t="shared" si="247"/>
        <v>0.59548654820916869</v>
      </c>
      <c r="BL251" s="75">
        <f t="shared" si="247"/>
        <v>0.59548655708119791</v>
      </c>
      <c r="BM251" s="75">
        <f t="shared" si="247"/>
        <v>0.59548656323349114</v>
      </c>
      <c r="BN251" s="75">
        <f t="shared" si="247"/>
        <v>0.59548656749978823</v>
      </c>
      <c r="BP251" s="92">
        <f>(V251-Q251)/(EXP(BR251*(V$3-Q$3))-1)</f>
        <v>-0.59548657715054565</v>
      </c>
      <c r="BQ251" s="92">
        <f>V251-BP251*EXP(BR251*(V$3-Q$3))</f>
        <v>0.59548657715054565</v>
      </c>
      <c r="BR251" s="102">
        <f>BR244</f>
        <v>-0.36607863277226704</v>
      </c>
    </row>
    <row r="252" spans="5:70" hidden="1" outlineLevel="1">
      <c r="E252" s="100" t="s">
        <v>246</v>
      </c>
      <c r="J252" t="s">
        <v>101</v>
      </c>
      <c r="Q252" s="191">
        <f t="shared" ref="Q252:AV252" si="248">(1+Q251)/(1+Q250*Q251)</f>
        <v>1</v>
      </c>
      <c r="R252" s="191">
        <f t="shared" si="248"/>
        <v>1</v>
      </c>
      <c r="S252" s="191">
        <f t="shared" si="248"/>
        <v>1.0241847538257112</v>
      </c>
      <c r="T252" s="191">
        <f t="shared" si="248"/>
        <v>1.0602514407392998</v>
      </c>
      <c r="U252" s="191">
        <f t="shared" si="248"/>
        <v>1.1040072095117786</v>
      </c>
      <c r="V252" s="191">
        <f t="shared" si="248"/>
        <v>1.1538461538461537</v>
      </c>
      <c r="W252" s="191">
        <f t="shared" si="248"/>
        <v>1.2092584997446783</v>
      </c>
      <c r="X252" s="191">
        <f t="shared" si="248"/>
        <v>1.215553964174203</v>
      </c>
      <c r="Y252" s="191">
        <f t="shared" si="248"/>
        <v>1.2198610080580208</v>
      </c>
      <c r="Z252" s="191">
        <f t="shared" si="248"/>
        <v>1.2228200551649335</v>
      </c>
      <c r="AA252" s="191">
        <f t="shared" si="248"/>
        <v>1.2248588557697715</v>
      </c>
      <c r="AB252" s="191">
        <f t="shared" si="248"/>
        <v>1.2262663891446408</v>
      </c>
      <c r="AC252" s="191">
        <f t="shared" si="248"/>
        <v>1.2272394431135325</v>
      </c>
      <c r="AD252" s="191">
        <f t="shared" si="248"/>
        <v>1.2279127699197936</v>
      </c>
      <c r="AE252" s="191">
        <f t="shared" si="248"/>
        <v>1.2283789986874591</v>
      </c>
      <c r="AF252" s="191">
        <f t="shared" si="248"/>
        <v>1.2287019737474547</v>
      </c>
      <c r="AG252" s="191">
        <f t="shared" si="248"/>
        <v>1.2289257815382799</v>
      </c>
      <c r="AH252" s="191">
        <f t="shared" si="248"/>
        <v>1.2290809044162221</v>
      </c>
      <c r="AI252" s="191">
        <f t="shared" si="248"/>
        <v>1.2291884374656212</v>
      </c>
      <c r="AJ252" s="191">
        <f t="shared" si="248"/>
        <v>1.2292629884604118</v>
      </c>
      <c r="AK252" s="191">
        <f t="shared" si="248"/>
        <v>1.2293146772521468</v>
      </c>
      <c r="AL252" s="191">
        <f t="shared" si="248"/>
        <v>1.2293505166848782</v>
      </c>
      <c r="AM252" s="191">
        <f t="shared" si="248"/>
        <v>1.2293753675204317</v>
      </c>
      <c r="AN252" s="191">
        <f t="shared" si="248"/>
        <v>1.2293925993483612</v>
      </c>
      <c r="AO252" s="191">
        <f t="shared" si="248"/>
        <v>1.2294045482771707</v>
      </c>
      <c r="AP252" s="191">
        <f t="shared" si="248"/>
        <v>1.2294128340236241</v>
      </c>
      <c r="AQ252" s="191">
        <f t="shared" si="248"/>
        <v>1.2294185796555577</v>
      </c>
      <c r="AR252" s="191">
        <f t="shared" si="248"/>
        <v>1.2294225639037812</v>
      </c>
      <c r="AS252" s="191">
        <f t="shared" si="248"/>
        <v>1.2294253267496331</v>
      </c>
      <c r="AT252" s="191">
        <f t="shared" si="248"/>
        <v>1.2294272426286801</v>
      </c>
      <c r="AU252" s="191">
        <f t="shared" si="248"/>
        <v>1.2294285711860997</v>
      </c>
      <c r="AV252" s="191">
        <f t="shared" si="248"/>
        <v>1.2294294924692557</v>
      </c>
      <c r="AW252" s="191">
        <f t="shared" ref="AW252:BM252" si="249">(1+AW251)/(1+AW250*AW251)</f>
        <v>1.2294301313301741</v>
      </c>
      <c r="AX252" s="191">
        <f t="shared" si="249"/>
        <v>1.2294305743465517</v>
      </c>
      <c r="AY252" s="191">
        <f t="shared" si="249"/>
        <v>1.2294308815551938</v>
      </c>
      <c r="AZ252" s="191">
        <f t="shared" si="249"/>
        <v>1.2294310945883515</v>
      </c>
      <c r="BA252" s="191">
        <f t="shared" si="249"/>
        <v>1.2294312423157576</v>
      </c>
      <c r="BB252" s="191">
        <f t="shared" si="249"/>
        <v>1.2294313447570386</v>
      </c>
      <c r="BC252" s="191">
        <f t="shared" si="249"/>
        <v>1.2294314157947519</v>
      </c>
      <c r="BD252" s="191">
        <f t="shared" si="249"/>
        <v>1.2294314650557234</v>
      </c>
      <c r="BE252" s="191">
        <f t="shared" si="249"/>
        <v>1.2294314992156556</v>
      </c>
      <c r="BF252" s="191">
        <f t="shared" si="249"/>
        <v>1.2294315229037995</v>
      </c>
      <c r="BG252" s="191">
        <f t="shared" si="249"/>
        <v>1.2294315393303012</v>
      </c>
      <c r="BH252" s="191">
        <f t="shared" si="249"/>
        <v>1.2294315507212301</v>
      </c>
      <c r="BI252" s="191">
        <f t="shared" si="249"/>
        <v>1.2294315586202498</v>
      </c>
      <c r="BJ252" s="191">
        <f t="shared" si="249"/>
        <v>1.2294315640978111</v>
      </c>
      <c r="BK252" s="191">
        <f t="shared" si="249"/>
        <v>1.2294315678962164</v>
      </c>
      <c r="BL252" s="191">
        <f t="shared" si="249"/>
        <v>1.2294315705302143</v>
      </c>
      <c r="BM252" s="191">
        <f t="shared" si="249"/>
        <v>1.2294315723567555</v>
      </c>
      <c r="BN252" s="191">
        <f>(1+BN251)/(1+BN250*BN251)</f>
        <v>1.2294315736233672</v>
      </c>
    </row>
    <row r="253" spans="5:70" hidden="1" outlineLevel="1">
      <c r="E253" s="62" t="s">
        <v>268</v>
      </c>
      <c r="J253" t="s">
        <v>101</v>
      </c>
      <c r="K253" s="103" t="str">
        <f t="array" ref="K253">IF(OR(L253:BM253&lt;0,L253:BM253&gt;1),"error","ok")</f>
        <v>ok</v>
      </c>
      <c r="Q253" s="75">
        <f t="shared" ref="Q253:AV253" si="250">Q252*Q250</f>
        <v>1</v>
      </c>
      <c r="R253" s="75">
        <f t="shared" si="250"/>
        <v>1</v>
      </c>
      <c r="S253" s="75">
        <f t="shared" si="250"/>
        <v>0.92176627844314007</v>
      </c>
      <c r="T253" s="75">
        <f t="shared" si="250"/>
        <v>0.84820115259143991</v>
      </c>
      <c r="U253" s="75">
        <f t="shared" si="250"/>
        <v>0.7728050466582449</v>
      </c>
      <c r="V253" s="75">
        <f t="shared" si="250"/>
        <v>0.69230769230769218</v>
      </c>
      <c r="W253" s="75">
        <f t="shared" si="250"/>
        <v>0.60462924987233913</v>
      </c>
      <c r="X253" s="75">
        <f t="shared" si="250"/>
        <v>0.60777698208710151</v>
      </c>
      <c r="Y253" s="75">
        <f t="shared" si="250"/>
        <v>0.60993050402901039</v>
      </c>
      <c r="Z253" s="75">
        <f t="shared" si="250"/>
        <v>0.61141002758246676</v>
      </c>
      <c r="AA253" s="75">
        <f t="shared" si="250"/>
        <v>0.61242942788488575</v>
      </c>
      <c r="AB253" s="75">
        <f t="shared" si="250"/>
        <v>0.61313319457232041</v>
      </c>
      <c r="AC253" s="75">
        <f t="shared" si="250"/>
        <v>0.61361972155676625</v>
      </c>
      <c r="AD253" s="75">
        <f t="shared" si="250"/>
        <v>0.61395638495989679</v>
      </c>
      <c r="AE253" s="75">
        <f t="shared" si="250"/>
        <v>0.61418949934372957</v>
      </c>
      <c r="AF253" s="75">
        <f t="shared" si="250"/>
        <v>0.61435098687372736</v>
      </c>
      <c r="AG253" s="75">
        <f t="shared" si="250"/>
        <v>0.61446289076913996</v>
      </c>
      <c r="AH253" s="75">
        <f t="shared" si="250"/>
        <v>0.61454045220811104</v>
      </c>
      <c r="AI253" s="75">
        <f t="shared" si="250"/>
        <v>0.61459421873281062</v>
      </c>
      <c r="AJ253" s="75">
        <f t="shared" si="250"/>
        <v>0.61463149423020591</v>
      </c>
      <c r="AK253" s="75">
        <f t="shared" si="250"/>
        <v>0.61465733862607341</v>
      </c>
      <c r="AL253" s="75">
        <f t="shared" si="250"/>
        <v>0.61467525834243908</v>
      </c>
      <c r="AM253" s="75">
        <f t="shared" si="250"/>
        <v>0.61468768376021587</v>
      </c>
      <c r="AN253" s="75">
        <f t="shared" si="250"/>
        <v>0.6146962996741806</v>
      </c>
      <c r="AO253" s="75">
        <f t="shared" si="250"/>
        <v>0.61470227413858536</v>
      </c>
      <c r="AP253" s="75">
        <f t="shared" si="250"/>
        <v>0.61470641701181206</v>
      </c>
      <c r="AQ253" s="75">
        <f t="shared" si="250"/>
        <v>0.61470928982777884</v>
      </c>
      <c r="AR253" s="75">
        <f t="shared" si="250"/>
        <v>0.61471128195189062</v>
      </c>
      <c r="AS253" s="75">
        <f t="shared" si="250"/>
        <v>0.61471266337481656</v>
      </c>
      <c r="AT253" s="75">
        <f t="shared" si="250"/>
        <v>0.61471362131434004</v>
      </c>
      <c r="AU253" s="75">
        <f t="shared" si="250"/>
        <v>0.61471428559304986</v>
      </c>
      <c r="AV253" s="75">
        <f t="shared" si="250"/>
        <v>0.61471474623462785</v>
      </c>
      <c r="AW253" s="75">
        <f t="shared" ref="AW253:BM253" si="251">AW252*AW250</f>
        <v>0.61471506566508705</v>
      </c>
      <c r="AX253" s="75">
        <f t="shared" si="251"/>
        <v>0.61471528717327584</v>
      </c>
      <c r="AY253" s="75">
        <f t="shared" si="251"/>
        <v>0.61471544077759688</v>
      </c>
      <c r="AZ253" s="75">
        <f t="shared" si="251"/>
        <v>0.61471554729417577</v>
      </c>
      <c r="BA253" s="75">
        <f t="shared" si="251"/>
        <v>0.61471562115787881</v>
      </c>
      <c r="BB253" s="75">
        <f t="shared" si="251"/>
        <v>0.61471567237851932</v>
      </c>
      <c r="BC253" s="75">
        <f t="shared" si="251"/>
        <v>0.61471570789737595</v>
      </c>
      <c r="BD253" s="75">
        <f t="shared" si="251"/>
        <v>0.61471573252786171</v>
      </c>
      <c r="BE253" s="75">
        <f t="shared" si="251"/>
        <v>0.61471574960782782</v>
      </c>
      <c r="BF253" s="75">
        <f t="shared" si="251"/>
        <v>0.61471576145189977</v>
      </c>
      <c r="BG253" s="75">
        <f t="shared" si="251"/>
        <v>0.61471576966515062</v>
      </c>
      <c r="BH253" s="75">
        <f t="shared" si="251"/>
        <v>0.61471577536061506</v>
      </c>
      <c r="BI253" s="75">
        <f t="shared" si="251"/>
        <v>0.61471577931012489</v>
      </c>
      <c r="BJ253" s="75">
        <f t="shared" si="251"/>
        <v>0.61471578204890553</v>
      </c>
      <c r="BK253" s="75">
        <f t="shared" si="251"/>
        <v>0.61471578394810822</v>
      </c>
      <c r="BL253" s="75">
        <f t="shared" si="251"/>
        <v>0.61471578526510717</v>
      </c>
      <c r="BM253" s="75">
        <f t="shared" si="251"/>
        <v>0.61471578617837774</v>
      </c>
      <c r="BN253" s="75">
        <f>BN252*BN250</f>
        <v>0.6147157868116836</v>
      </c>
    </row>
    <row r="254" spans="5:70" hidden="1" outlineLevel="1">
      <c r="E254" s="62" t="s">
        <v>269</v>
      </c>
      <c r="J254" t="s">
        <v>101</v>
      </c>
      <c r="K254" s="103" t="str">
        <f t="array" ref="K254">IF(OR(L254:BM254&lt;0,L254:BM254&gt;1),"error","ok")</f>
        <v>ok</v>
      </c>
      <c r="Q254" s="75">
        <f t="shared" ref="Q254:AV254" si="252">1-Q253</f>
        <v>0</v>
      </c>
      <c r="R254" s="75">
        <f t="shared" si="252"/>
        <v>0</v>
      </c>
      <c r="S254" s="75">
        <f t="shared" si="252"/>
        <v>7.8233721556859925E-2</v>
      </c>
      <c r="T254" s="75">
        <f t="shared" si="252"/>
        <v>0.15179884740856009</v>
      </c>
      <c r="U254" s="75">
        <f t="shared" si="252"/>
        <v>0.2271949533417551</v>
      </c>
      <c r="V254" s="75">
        <f t="shared" si="252"/>
        <v>0.30769230769230782</v>
      </c>
      <c r="W254" s="75">
        <f t="shared" si="252"/>
        <v>0.39537075012766087</v>
      </c>
      <c r="X254" s="75">
        <f t="shared" si="252"/>
        <v>0.39222301791289849</v>
      </c>
      <c r="Y254" s="75">
        <f t="shared" si="252"/>
        <v>0.39006949597098961</v>
      </c>
      <c r="Z254" s="75">
        <f t="shared" si="252"/>
        <v>0.38858997241753324</v>
      </c>
      <c r="AA254" s="75">
        <f t="shared" si="252"/>
        <v>0.38757057211511425</v>
      </c>
      <c r="AB254" s="75">
        <f t="shared" si="252"/>
        <v>0.38686680542767959</v>
      </c>
      <c r="AC254" s="75">
        <f t="shared" si="252"/>
        <v>0.38638027844323375</v>
      </c>
      <c r="AD254" s="75">
        <f t="shared" si="252"/>
        <v>0.38604361504010321</v>
      </c>
      <c r="AE254" s="75">
        <f t="shared" si="252"/>
        <v>0.38581050065627043</v>
      </c>
      <c r="AF254" s="75">
        <f t="shared" si="252"/>
        <v>0.38564901312627264</v>
      </c>
      <c r="AG254" s="75">
        <f t="shared" si="252"/>
        <v>0.38553710923086004</v>
      </c>
      <c r="AH254" s="75">
        <f t="shared" si="252"/>
        <v>0.38545954779188896</v>
      </c>
      <c r="AI254" s="75">
        <f t="shared" si="252"/>
        <v>0.38540578126718938</v>
      </c>
      <c r="AJ254" s="75">
        <f t="shared" si="252"/>
        <v>0.38536850576979409</v>
      </c>
      <c r="AK254" s="75">
        <f t="shared" si="252"/>
        <v>0.38534266137392659</v>
      </c>
      <c r="AL254" s="75">
        <f t="shared" si="252"/>
        <v>0.38532474165756092</v>
      </c>
      <c r="AM254" s="75">
        <f t="shared" si="252"/>
        <v>0.38531231623978413</v>
      </c>
      <c r="AN254" s="75">
        <f t="shared" si="252"/>
        <v>0.3853037003258194</v>
      </c>
      <c r="AO254" s="75">
        <f t="shared" si="252"/>
        <v>0.38529772586141464</v>
      </c>
      <c r="AP254" s="75">
        <f t="shared" si="252"/>
        <v>0.38529358298818794</v>
      </c>
      <c r="AQ254" s="75">
        <f t="shared" si="252"/>
        <v>0.38529071017222116</v>
      </c>
      <c r="AR254" s="75">
        <f t="shared" si="252"/>
        <v>0.38528871804810938</v>
      </c>
      <c r="AS254" s="75">
        <f t="shared" si="252"/>
        <v>0.38528733662518344</v>
      </c>
      <c r="AT254" s="75">
        <f t="shared" si="252"/>
        <v>0.38528637868565996</v>
      </c>
      <c r="AU254" s="75">
        <f t="shared" si="252"/>
        <v>0.38528571440695014</v>
      </c>
      <c r="AV254" s="75">
        <f t="shared" si="252"/>
        <v>0.38528525376537215</v>
      </c>
      <c r="AW254" s="75">
        <f t="shared" ref="AW254:BM254" si="253">1-AW253</f>
        <v>0.38528493433491295</v>
      </c>
      <c r="AX254" s="75">
        <f t="shared" si="253"/>
        <v>0.38528471282672416</v>
      </c>
      <c r="AY254" s="75">
        <f t="shared" si="253"/>
        <v>0.38528455922240312</v>
      </c>
      <c r="AZ254" s="75">
        <f t="shared" si="253"/>
        <v>0.38528445270582423</v>
      </c>
      <c r="BA254" s="75">
        <f t="shared" si="253"/>
        <v>0.38528437884212119</v>
      </c>
      <c r="BB254" s="75">
        <f t="shared" si="253"/>
        <v>0.38528432762148068</v>
      </c>
      <c r="BC254" s="75">
        <f t="shared" si="253"/>
        <v>0.38528429210262405</v>
      </c>
      <c r="BD254" s="75">
        <f t="shared" si="253"/>
        <v>0.38528426747213829</v>
      </c>
      <c r="BE254" s="75">
        <f t="shared" si="253"/>
        <v>0.38528425039217218</v>
      </c>
      <c r="BF254" s="75">
        <f t="shared" si="253"/>
        <v>0.38528423854810023</v>
      </c>
      <c r="BG254" s="75">
        <f t="shared" si="253"/>
        <v>0.38528423033484938</v>
      </c>
      <c r="BH254" s="75">
        <f t="shared" si="253"/>
        <v>0.38528422463938494</v>
      </c>
      <c r="BI254" s="75">
        <f t="shared" si="253"/>
        <v>0.38528422068987511</v>
      </c>
      <c r="BJ254" s="75">
        <f t="shared" si="253"/>
        <v>0.38528421795109447</v>
      </c>
      <c r="BK254" s="75">
        <f t="shared" si="253"/>
        <v>0.38528421605189178</v>
      </c>
      <c r="BL254" s="75">
        <f t="shared" si="253"/>
        <v>0.38528421473489283</v>
      </c>
      <c r="BM254" s="75">
        <f t="shared" si="253"/>
        <v>0.38528421382162226</v>
      </c>
      <c r="BN254" s="75">
        <f>1-BN253</f>
        <v>0.3852842131883164</v>
      </c>
    </row>
    <row r="255" spans="5:70" hidden="1" outlineLevel="1">
      <c r="E255" s="62"/>
      <c r="BP255"/>
      <c r="BQ255"/>
    </row>
    <row r="256" spans="5:70" hidden="1" outlineLevel="1">
      <c r="E256" s="101" t="s">
        <v>248</v>
      </c>
      <c r="BP256"/>
      <c r="BQ256"/>
    </row>
    <row r="257" spans="1:69" hidden="1" outlineLevel="1">
      <c r="E257" s="62" t="s">
        <v>268</v>
      </c>
      <c r="J257" t="s">
        <v>101</v>
      </c>
      <c r="K257" s="103" t="str">
        <f t="array" ref="K257">IF(OR(L257:BM257&lt;0,L257:BM257&gt;1),"error","ok")</f>
        <v>ok</v>
      </c>
      <c r="Q257" s="126">
        <f>Q245*Q243^2+(Q240-1)*Q252*Q250^2</f>
        <v>1</v>
      </c>
      <c r="R257" s="126">
        <f t="shared" ref="R257:BM257" si="254">R245*R243^2+(R240-1)*R252*R250^2</f>
        <v>1</v>
      </c>
      <c r="S257" s="126">
        <f t="shared" si="254"/>
        <v>0.84228843367840989</v>
      </c>
      <c r="T257" s="126">
        <f t="shared" si="254"/>
        <v>0.73032812546491899</v>
      </c>
      <c r="U257" s="126">
        <f t="shared" si="254"/>
        <v>0.65632161055158633</v>
      </c>
      <c r="V257" s="126">
        <f t="shared" si="254"/>
        <v>0.61538461538461542</v>
      </c>
      <c r="W257" s="126">
        <f t="shared" si="254"/>
        <v>0.60462924987233913</v>
      </c>
      <c r="X257" s="126">
        <f t="shared" si="254"/>
        <v>0.60777698208710151</v>
      </c>
      <c r="Y257" s="126">
        <f t="shared" si="254"/>
        <v>0.60993050402901039</v>
      </c>
      <c r="Z257" s="126">
        <f t="shared" si="254"/>
        <v>0.61141002758246676</v>
      </c>
      <c r="AA257" s="126">
        <f t="shared" si="254"/>
        <v>0.61242942788488575</v>
      </c>
      <c r="AB257" s="126">
        <f t="shared" si="254"/>
        <v>0.61313319457232041</v>
      </c>
      <c r="AC257" s="126">
        <f t="shared" si="254"/>
        <v>0.61361972155676625</v>
      </c>
      <c r="AD257" s="126">
        <f t="shared" si="254"/>
        <v>0.61395638495989679</v>
      </c>
      <c r="AE257" s="126">
        <f t="shared" si="254"/>
        <v>0.61418949934372957</v>
      </c>
      <c r="AF257" s="126">
        <f t="shared" si="254"/>
        <v>0.61435098687372736</v>
      </c>
      <c r="AG257" s="126">
        <f t="shared" si="254"/>
        <v>0.61446289076913996</v>
      </c>
      <c r="AH257" s="126">
        <f t="shared" si="254"/>
        <v>0.61454045220811104</v>
      </c>
      <c r="AI257" s="126">
        <f t="shared" si="254"/>
        <v>0.61459421873281062</v>
      </c>
      <c r="AJ257" s="126">
        <f t="shared" si="254"/>
        <v>0.61463149423020591</v>
      </c>
      <c r="AK257" s="126">
        <f t="shared" si="254"/>
        <v>0.61465733862607341</v>
      </c>
      <c r="AL257" s="126">
        <f t="shared" si="254"/>
        <v>0.61467525834243908</v>
      </c>
      <c r="AM257" s="126">
        <f t="shared" si="254"/>
        <v>0.61468768376021587</v>
      </c>
      <c r="AN257" s="126">
        <f t="shared" si="254"/>
        <v>0.6146962996741806</v>
      </c>
      <c r="AO257" s="126">
        <f t="shared" si="254"/>
        <v>0.61470227413858536</v>
      </c>
      <c r="AP257" s="126">
        <f t="shared" si="254"/>
        <v>0.61470641701181206</v>
      </c>
      <c r="AQ257" s="126">
        <f t="shared" si="254"/>
        <v>0.61470928982777884</v>
      </c>
      <c r="AR257" s="126">
        <f t="shared" si="254"/>
        <v>0.61471128195189062</v>
      </c>
      <c r="AS257" s="126">
        <f t="shared" si="254"/>
        <v>0.61471266337481656</v>
      </c>
      <c r="AT257" s="126">
        <f t="shared" si="254"/>
        <v>0.61471362131434004</v>
      </c>
      <c r="AU257" s="126">
        <f t="shared" si="254"/>
        <v>0.61471428559304986</v>
      </c>
      <c r="AV257" s="126">
        <f t="shared" si="254"/>
        <v>0.61471474623462785</v>
      </c>
      <c r="AW257" s="126">
        <f t="shared" si="254"/>
        <v>0.61471506566508705</v>
      </c>
      <c r="AX257" s="126">
        <f t="shared" si="254"/>
        <v>0.61471528717327584</v>
      </c>
      <c r="AY257" s="126">
        <f t="shared" si="254"/>
        <v>0.61471544077759688</v>
      </c>
      <c r="AZ257" s="126">
        <f t="shared" si="254"/>
        <v>0.61471554729417577</v>
      </c>
      <c r="BA257" s="126">
        <f t="shared" si="254"/>
        <v>0.61471562115787881</v>
      </c>
      <c r="BB257" s="126">
        <f t="shared" si="254"/>
        <v>0.61471567237851932</v>
      </c>
      <c r="BC257" s="126">
        <f t="shared" si="254"/>
        <v>0.61471570789737595</v>
      </c>
      <c r="BD257" s="126">
        <f t="shared" si="254"/>
        <v>0.61471573252786171</v>
      </c>
      <c r="BE257" s="126">
        <f t="shared" si="254"/>
        <v>0.61471574960782782</v>
      </c>
      <c r="BF257" s="126">
        <f t="shared" si="254"/>
        <v>0.61471576145189977</v>
      </c>
      <c r="BG257" s="126">
        <f t="shared" si="254"/>
        <v>0.61471576966515062</v>
      </c>
      <c r="BH257" s="126">
        <f t="shared" si="254"/>
        <v>0.61471577536061506</v>
      </c>
      <c r="BI257" s="126">
        <f t="shared" si="254"/>
        <v>0.61471577931012489</v>
      </c>
      <c r="BJ257" s="126">
        <f t="shared" si="254"/>
        <v>0.61471578204890553</v>
      </c>
      <c r="BK257" s="126">
        <f t="shared" si="254"/>
        <v>0.61471578394810822</v>
      </c>
      <c r="BL257" s="126">
        <f t="shared" si="254"/>
        <v>0.61471578526510717</v>
      </c>
      <c r="BM257" s="126">
        <f t="shared" si="254"/>
        <v>0.61471578617837774</v>
      </c>
      <c r="BN257" s="126">
        <f>BN245*BN243^2+(BN240-1)*BN252*BN250^2</f>
        <v>0.6147157868116836</v>
      </c>
      <c r="BP257"/>
      <c r="BQ257"/>
    </row>
    <row r="258" spans="1:69" hidden="1" outlineLevel="1">
      <c r="E258" s="62" t="s">
        <v>271</v>
      </c>
      <c r="J258" t="s">
        <v>101</v>
      </c>
      <c r="K258" s="103" t="str">
        <f t="array" ref="K258">IF(OR(L258:BM258&lt;0,L258:BM258&gt;1),"error","ok")</f>
        <v>ok</v>
      </c>
      <c r="Q258" s="126">
        <f>Q245*Q243^2/Q257</f>
        <v>0</v>
      </c>
      <c r="R258" s="126">
        <f t="shared" ref="R258:BM258" si="255">R245*R243^2/R257</f>
        <v>0</v>
      </c>
      <c r="S258" s="126">
        <f t="shared" si="255"/>
        <v>1.5076525536657602E-2</v>
      </c>
      <c r="T258" s="126">
        <f t="shared" si="255"/>
        <v>7.0882116663400441E-2</v>
      </c>
      <c r="U258" s="126">
        <f t="shared" si="255"/>
        <v>0.17576455816206554</v>
      </c>
      <c r="V258" s="126">
        <f t="shared" si="255"/>
        <v>0.32500000000000007</v>
      </c>
      <c r="W258" s="126">
        <f t="shared" si="255"/>
        <v>0.5</v>
      </c>
      <c r="X258" s="126">
        <f t="shared" si="255"/>
        <v>0.5</v>
      </c>
      <c r="Y258" s="126">
        <f t="shared" si="255"/>
        <v>0.5</v>
      </c>
      <c r="Z258" s="126">
        <f t="shared" si="255"/>
        <v>0.5</v>
      </c>
      <c r="AA258" s="126">
        <f t="shared" si="255"/>
        <v>0.5</v>
      </c>
      <c r="AB258" s="126">
        <f t="shared" si="255"/>
        <v>0.5</v>
      </c>
      <c r="AC258" s="126">
        <f t="shared" si="255"/>
        <v>0.5</v>
      </c>
      <c r="AD258" s="126">
        <f t="shared" si="255"/>
        <v>0.5</v>
      </c>
      <c r="AE258" s="126">
        <f t="shared" si="255"/>
        <v>0.5</v>
      </c>
      <c r="AF258" s="126">
        <f t="shared" si="255"/>
        <v>0.5</v>
      </c>
      <c r="AG258" s="126">
        <f t="shared" si="255"/>
        <v>0.5</v>
      </c>
      <c r="AH258" s="126">
        <f t="shared" si="255"/>
        <v>0.5</v>
      </c>
      <c r="AI258" s="126">
        <f t="shared" si="255"/>
        <v>0.5</v>
      </c>
      <c r="AJ258" s="126">
        <f t="shared" si="255"/>
        <v>0.5</v>
      </c>
      <c r="AK258" s="126">
        <f t="shared" si="255"/>
        <v>0.5</v>
      </c>
      <c r="AL258" s="126">
        <f t="shared" si="255"/>
        <v>0.5</v>
      </c>
      <c r="AM258" s="126">
        <f t="shared" si="255"/>
        <v>0.5</v>
      </c>
      <c r="AN258" s="126">
        <f t="shared" si="255"/>
        <v>0.5</v>
      </c>
      <c r="AO258" s="126">
        <f t="shared" si="255"/>
        <v>0.5</v>
      </c>
      <c r="AP258" s="126">
        <f t="shared" si="255"/>
        <v>0.5</v>
      </c>
      <c r="AQ258" s="126">
        <f t="shared" si="255"/>
        <v>0.5</v>
      </c>
      <c r="AR258" s="126">
        <f t="shared" si="255"/>
        <v>0.5</v>
      </c>
      <c r="AS258" s="126">
        <f t="shared" si="255"/>
        <v>0.5</v>
      </c>
      <c r="AT258" s="126">
        <f t="shared" si="255"/>
        <v>0.5</v>
      </c>
      <c r="AU258" s="126">
        <f t="shared" si="255"/>
        <v>0.5</v>
      </c>
      <c r="AV258" s="126">
        <f t="shared" si="255"/>
        <v>0.5</v>
      </c>
      <c r="AW258" s="126">
        <f t="shared" si="255"/>
        <v>0.5</v>
      </c>
      <c r="AX258" s="126">
        <f t="shared" si="255"/>
        <v>0.5</v>
      </c>
      <c r="AY258" s="126">
        <f t="shared" si="255"/>
        <v>0.5</v>
      </c>
      <c r="AZ258" s="126">
        <f t="shared" si="255"/>
        <v>0.5</v>
      </c>
      <c r="BA258" s="126">
        <f t="shared" si="255"/>
        <v>0.5</v>
      </c>
      <c r="BB258" s="126">
        <f t="shared" si="255"/>
        <v>0.5</v>
      </c>
      <c r="BC258" s="126">
        <f t="shared" si="255"/>
        <v>0.5</v>
      </c>
      <c r="BD258" s="126">
        <f t="shared" si="255"/>
        <v>0.5</v>
      </c>
      <c r="BE258" s="126">
        <f t="shared" si="255"/>
        <v>0.5</v>
      </c>
      <c r="BF258" s="126">
        <f t="shared" si="255"/>
        <v>0.5</v>
      </c>
      <c r="BG258" s="126">
        <f t="shared" si="255"/>
        <v>0.5</v>
      </c>
      <c r="BH258" s="126">
        <f t="shared" si="255"/>
        <v>0.5</v>
      </c>
      <c r="BI258" s="126">
        <f t="shared" si="255"/>
        <v>0.5</v>
      </c>
      <c r="BJ258" s="126">
        <f t="shared" si="255"/>
        <v>0.5</v>
      </c>
      <c r="BK258" s="126">
        <f t="shared" si="255"/>
        <v>0.5</v>
      </c>
      <c r="BL258" s="126">
        <f t="shared" si="255"/>
        <v>0.5</v>
      </c>
      <c r="BM258" s="126">
        <f t="shared" si="255"/>
        <v>0.5</v>
      </c>
      <c r="BN258" s="126">
        <f>BN245*BN243^2/BN257</f>
        <v>0.5</v>
      </c>
      <c r="BP258"/>
      <c r="BQ258"/>
    </row>
    <row r="259" spans="1:69" hidden="1" outlineLevel="1">
      <c r="E259" s="62" t="s">
        <v>272</v>
      </c>
      <c r="J259" t="s">
        <v>101</v>
      </c>
      <c r="K259" s="103" t="str">
        <f t="array" ref="K259">IF(OR(L259:BM259&lt;0,L259:BM259&gt;1),"error","ok")</f>
        <v>ok</v>
      </c>
      <c r="Q259" s="126">
        <f>Q253*Q250/Q257</f>
        <v>1</v>
      </c>
      <c r="R259" s="126">
        <f t="shared" ref="R259:BM259" si="256">R253*R250/R257</f>
        <v>1</v>
      </c>
      <c r="S259" s="126">
        <f t="shared" si="256"/>
        <v>0.9849234744633425</v>
      </c>
      <c r="T259" s="126">
        <f t="shared" si="256"/>
        <v>0.9291178833365995</v>
      </c>
      <c r="U259" s="126">
        <f t="shared" si="256"/>
        <v>0.82423544183793418</v>
      </c>
      <c r="V259" s="126">
        <f t="shared" si="256"/>
        <v>0.67499999999999982</v>
      </c>
      <c r="W259" s="126">
        <f t="shared" si="256"/>
        <v>0.5</v>
      </c>
      <c r="X259" s="126">
        <f t="shared" si="256"/>
        <v>0.5</v>
      </c>
      <c r="Y259" s="126">
        <f t="shared" si="256"/>
        <v>0.5</v>
      </c>
      <c r="Z259" s="126">
        <f t="shared" si="256"/>
        <v>0.5</v>
      </c>
      <c r="AA259" s="126">
        <f t="shared" si="256"/>
        <v>0.5</v>
      </c>
      <c r="AB259" s="126">
        <f t="shared" si="256"/>
        <v>0.5</v>
      </c>
      <c r="AC259" s="126">
        <f t="shared" si="256"/>
        <v>0.5</v>
      </c>
      <c r="AD259" s="126">
        <f t="shared" si="256"/>
        <v>0.5</v>
      </c>
      <c r="AE259" s="126">
        <f t="shared" si="256"/>
        <v>0.5</v>
      </c>
      <c r="AF259" s="126">
        <f t="shared" si="256"/>
        <v>0.5</v>
      </c>
      <c r="AG259" s="126">
        <f t="shared" si="256"/>
        <v>0.5</v>
      </c>
      <c r="AH259" s="126">
        <f t="shared" si="256"/>
        <v>0.5</v>
      </c>
      <c r="AI259" s="126">
        <f t="shared" si="256"/>
        <v>0.5</v>
      </c>
      <c r="AJ259" s="126">
        <f t="shared" si="256"/>
        <v>0.5</v>
      </c>
      <c r="AK259" s="126">
        <f t="shared" si="256"/>
        <v>0.5</v>
      </c>
      <c r="AL259" s="126">
        <f t="shared" si="256"/>
        <v>0.5</v>
      </c>
      <c r="AM259" s="126">
        <f t="shared" si="256"/>
        <v>0.5</v>
      </c>
      <c r="AN259" s="126">
        <f t="shared" si="256"/>
        <v>0.5</v>
      </c>
      <c r="AO259" s="126">
        <f t="shared" si="256"/>
        <v>0.5</v>
      </c>
      <c r="AP259" s="126">
        <f t="shared" si="256"/>
        <v>0.5</v>
      </c>
      <c r="AQ259" s="126">
        <f t="shared" si="256"/>
        <v>0.5</v>
      </c>
      <c r="AR259" s="126">
        <f t="shared" si="256"/>
        <v>0.5</v>
      </c>
      <c r="AS259" s="126">
        <f t="shared" si="256"/>
        <v>0.5</v>
      </c>
      <c r="AT259" s="126">
        <f t="shared" si="256"/>
        <v>0.5</v>
      </c>
      <c r="AU259" s="126">
        <f t="shared" si="256"/>
        <v>0.5</v>
      </c>
      <c r="AV259" s="126">
        <f t="shared" si="256"/>
        <v>0.5</v>
      </c>
      <c r="AW259" s="126">
        <f t="shared" si="256"/>
        <v>0.5</v>
      </c>
      <c r="AX259" s="126">
        <f t="shared" si="256"/>
        <v>0.5</v>
      </c>
      <c r="AY259" s="126">
        <f t="shared" si="256"/>
        <v>0.5</v>
      </c>
      <c r="AZ259" s="126">
        <f t="shared" si="256"/>
        <v>0.5</v>
      </c>
      <c r="BA259" s="126">
        <f t="shared" si="256"/>
        <v>0.5</v>
      </c>
      <c r="BB259" s="126">
        <f t="shared" si="256"/>
        <v>0.5</v>
      </c>
      <c r="BC259" s="126">
        <f t="shared" si="256"/>
        <v>0.5</v>
      </c>
      <c r="BD259" s="126">
        <f t="shared" si="256"/>
        <v>0.5</v>
      </c>
      <c r="BE259" s="126">
        <f t="shared" si="256"/>
        <v>0.5</v>
      </c>
      <c r="BF259" s="126">
        <f t="shared" si="256"/>
        <v>0.5</v>
      </c>
      <c r="BG259" s="126">
        <f t="shared" si="256"/>
        <v>0.5</v>
      </c>
      <c r="BH259" s="126">
        <f t="shared" si="256"/>
        <v>0.5</v>
      </c>
      <c r="BI259" s="126">
        <f t="shared" si="256"/>
        <v>0.5</v>
      </c>
      <c r="BJ259" s="126">
        <f t="shared" si="256"/>
        <v>0.5</v>
      </c>
      <c r="BK259" s="126">
        <f t="shared" si="256"/>
        <v>0.5</v>
      </c>
      <c r="BL259" s="126">
        <f t="shared" si="256"/>
        <v>0.5</v>
      </c>
      <c r="BM259" s="126">
        <f t="shared" si="256"/>
        <v>0.5</v>
      </c>
      <c r="BN259" s="126">
        <f>BN253*BN250/BN257</f>
        <v>0.5</v>
      </c>
    </row>
    <row r="260" spans="1:69" hidden="1" outlineLevel="1">
      <c r="E260" s="83" t="s">
        <v>132</v>
      </c>
      <c r="K260" s="103" t="str">
        <f t="array" ref="K260">IF(AND(Q260:BM260=1),"ok","error")</f>
        <v>ok</v>
      </c>
      <c r="Q260" s="197">
        <f t="shared" ref="Q260:AV260" si="257">Q258+Q259*(Q240-1)</f>
        <v>1</v>
      </c>
      <c r="R260" s="197">
        <f t="shared" si="257"/>
        <v>1</v>
      </c>
      <c r="S260" s="197">
        <f t="shared" si="257"/>
        <v>1</v>
      </c>
      <c r="T260" s="197">
        <f t="shared" si="257"/>
        <v>1</v>
      </c>
      <c r="U260" s="197">
        <f t="shared" si="257"/>
        <v>0.99999999999999978</v>
      </c>
      <c r="V260" s="197">
        <f t="shared" si="257"/>
        <v>0.99999999999999989</v>
      </c>
      <c r="W260" s="197">
        <f t="shared" si="257"/>
        <v>1</v>
      </c>
      <c r="X260" s="197">
        <f t="shared" si="257"/>
        <v>1</v>
      </c>
      <c r="Y260" s="197">
        <f t="shared" si="257"/>
        <v>1</v>
      </c>
      <c r="Z260" s="197">
        <f t="shared" si="257"/>
        <v>1</v>
      </c>
      <c r="AA260" s="197">
        <f t="shared" si="257"/>
        <v>1</v>
      </c>
      <c r="AB260" s="197">
        <f t="shared" si="257"/>
        <v>1</v>
      </c>
      <c r="AC260" s="197">
        <f t="shared" si="257"/>
        <v>1</v>
      </c>
      <c r="AD260" s="197">
        <f t="shared" si="257"/>
        <v>1</v>
      </c>
      <c r="AE260" s="197">
        <f t="shared" si="257"/>
        <v>1</v>
      </c>
      <c r="AF260" s="197">
        <f t="shared" si="257"/>
        <v>1</v>
      </c>
      <c r="AG260" s="197">
        <f t="shared" si="257"/>
        <v>1</v>
      </c>
      <c r="AH260" s="197">
        <f t="shared" si="257"/>
        <v>1</v>
      </c>
      <c r="AI260" s="197">
        <f t="shared" si="257"/>
        <v>1</v>
      </c>
      <c r="AJ260" s="197">
        <f t="shared" si="257"/>
        <v>1</v>
      </c>
      <c r="AK260" s="197">
        <f t="shared" si="257"/>
        <v>1</v>
      </c>
      <c r="AL260" s="197">
        <f t="shared" si="257"/>
        <v>1</v>
      </c>
      <c r="AM260" s="197">
        <f t="shared" si="257"/>
        <v>1</v>
      </c>
      <c r="AN260" s="197">
        <f t="shared" si="257"/>
        <v>1</v>
      </c>
      <c r="AO260" s="197">
        <f t="shared" si="257"/>
        <v>1</v>
      </c>
      <c r="AP260" s="197">
        <f t="shared" si="257"/>
        <v>1</v>
      </c>
      <c r="AQ260" s="197">
        <f t="shared" si="257"/>
        <v>1</v>
      </c>
      <c r="AR260" s="197">
        <f t="shared" si="257"/>
        <v>1</v>
      </c>
      <c r="AS260" s="197">
        <f t="shared" si="257"/>
        <v>1</v>
      </c>
      <c r="AT260" s="197">
        <f t="shared" si="257"/>
        <v>1</v>
      </c>
      <c r="AU260" s="197">
        <f t="shared" si="257"/>
        <v>1</v>
      </c>
      <c r="AV260" s="197">
        <f t="shared" si="257"/>
        <v>1</v>
      </c>
      <c r="AW260" s="197">
        <f t="shared" ref="AW260:BM260" si="258">AW258+AW259*(AW240-1)</f>
        <v>1</v>
      </c>
      <c r="AX260" s="197">
        <f t="shared" si="258"/>
        <v>1</v>
      </c>
      <c r="AY260" s="197">
        <f t="shared" si="258"/>
        <v>1</v>
      </c>
      <c r="AZ260" s="197">
        <f t="shared" si="258"/>
        <v>1</v>
      </c>
      <c r="BA260" s="197">
        <f t="shared" si="258"/>
        <v>1</v>
      </c>
      <c r="BB260" s="197">
        <f t="shared" si="258"/>
        <v>1</v>
      </c>
      <c r="BC260" s="197">
        <f t="shared" si="258"/>
        <v>1</v>
      </c>
      <c r="BD260" s="197">
        <f t="shared" si="258"/>
        <v>1</v>
      </c>
      <c r="BE260" s="197">
        <f t="shared" si="258"/>
        <v>1</v>
      </c>
      <c r="BF260" s="197">
        <f t="shared" si="258"/>
        <v>1</v>
      </c>
      <c r="BG260" s="197">
        <f t="shared" si="258"/>
        <v>1</v>
      </c>
      <c r="BH260" s="197">
        <f t="shared" si="258"/>
        <v>1</v>
      </c>
      <c r="BI260" s="197">
        <f t="shared" si="258"/>
        <v>1</v>
      </c>
      <c r="BJ260" s="197">
        <f t="shared" si="258"/>
        <v>1</v>
      </c>
      <c r="BK260" s="197">
        <f t="shared" si="258"/>
        <v>1</v>
      </c>
      <c r="BL260" s="197">
        <f t="shared" si="258"/>
        <v>1</v>
      </c>
      <c r="BM260" s="197">
        <f t="shared" si="258"/>
        <v>1</v>
      </c>
      <c r="BN260" s="197">
        <f>BN258+BN259*(BN240-1)</f>
        <v>1</v>
      </c>
    </row>
    <row r="261" spans="1:69" hidden="1" outlineLevel="1"/>
    <row r="262" spans="1:69" hidden="1" outlineLevel="1">
      <c r="E262" s="77" t="s">
        <v>274</v>
      </c>
    </row>
    <row r="263" spans="1:69" hidden="1" outlineLevel="1">
      <c r="E263" s="62" t="s">
        <v>268</v>
      </c>
      <c r="K263" s="103" t="str">
        <f t="array" ref="K263">IF(OR(R263:BM263&lt;0,R263:BM263&gt;1),"error","ok")</f>
        <v>ok</v>
      </c>
      <c r="R263" s="126">
        <f t="shared" ref="R263:BM263" si="259">1-R257</f>
        <v>0</v>
      </c>
      <c r="S263" s="126">
        <f t="shared" si="259"/>
        <v>0.15771156632159011</v>
      </c>
      <c r="T263" s="126">
        <f t="shared" si="259"/>
        <v>0.26967187453508101</v>
      </c>
      <c r="U263" s="126">
        <f t="shared" si="259"/>
        <v>0.34367838944841367</v>
      </c>
      <c r="V263" s="126">
        <f t="shared" si="259"/>
        <v>0.38461538461538458</v>
      </c>
      <c r="W263" s="126">
        <f t="shared" si="259"/>
        <v>0.39537075012766087</v>
      </c>
      <c r="X263" s="126">
        <f t="shared" si="259"/>
        <v>0.39222301791289849</v>
      </c>
      <c r="Y263" s="126">
        <f t="shared" si="259"/>
        <v>0.39006949597098961</v>
      </c>
      <c r="Z263" s="126">
        <f t="shared" si="259"/>
        <v>0.38858997241753324</v>
      </c>
      <c r="AA263" s="126">
        <f t="shared" si="259"/>
        <v>0.38757057211511425</v>
      </c>
      <c r="AB263" s="126">
        <f t="shared" si="259"/>
        <v>0.38686680542767959</v>
      </c>
      <c r="AC263" s="126">
        <f t="shared" si="259"/>
        <v>0.38638027844323375</v>
      </c>
      <c r="AD263" s="126">
        <f t="shared" si="259"/>
        <v>0.38604361504010321</v>
      </c>
      <c r="AE263" s="126">
        <f t="shared" si="259"/>
        <v>0.38581050065627043</v>
      </c>
      <c r="AF263" s="126">
        <f t="shared" si="259"/>
        <v>0.38564901312627264</v>
      </c>
      <c r="AG263" s="126">
        <f t="shared" si="259"/>
        <v>0.38553710923086004</v>
      </c>
      <c r="AH263" s="126">
        <f t="shared" si="259"/>
        <v>0.38545954779188896</v>
      </c>
      <c r="AI263" s="126">
        <f t="shared" si="259"/>
        <v>0.38540578126718938</v>
      </c>
      <c r="AJ263" s="126">
        <f t="shared" si="259"/>
        <v>0.38536850576979409</v>
      </c>
      <c r="AK263" s="126">
        <f t="shared" si="259"/>
        <v>0.38534266137392659</v>
      </c>
      <c r="AL263" s="126">
        <f t="shared" si="259"/>
        <v>0.38532474165756092</v>
      </c>
      <c r="AM263" s="126">
        <f t="shared" si="259"/>
        <v>0.38531231623978413</v>
      </c>
      <c r="AN263" s="126">
        <f t="shared" si="259"/>
        <v>0.3853037003258194</v>
      </c>
      <c r="AO263" s="126">
        <f t="shared" si="259"/>
        <v>0.38529772586141464</v>
      </c>
      <c r="AP263" s="126">
        <f t="shared" si="259"/>
        <v>0.38529358298818794</v>
      </c>
      <c r="AQ263" s="126">
        <f t="shared" si="259"/>
        <v>0.38529071017222116</v>
      </c>
      <c r="AR263" s="126">
        <f t="shared" si="259"/>
        <v>0.38528871804810938</v>
      </c>
      <c r="AS263" s="126">
        <f t="shared" si="259"/>
        <v>0.38528733662518344</v>
      </c>
      <c r="AT263" s="126">
        <f t="shared" si="259"/>
        <v>0.38528637868565996</v>
      </c>
      <c r="AU263" s="126">
        <f t="shared" si="259"/>
        <v>0.38528571440695014</v>
      </c>
      <c r="AV263" s="126">
        <f t="shared" si="259"/>
        <v>0.38528525376537215</v>
      </c>
      <c r="AW263" s="126">
        <f t="shared" si="259"/>
        <v>0.38528493433491295</v>
      </c>
      <c r="AX263" s="126">
        <f t="shared" si="259"/>
        <v>0.38528471282672416</v>
      </c>
      <c r="AY263" s="126">
        <f t="shared" si="259"/>
        <v>0.38528455922240312</v>
      </c>
      <c r="AZ263" s="126">
        <f t="shared" si="259"/>
        <v>0.38528445270582423</v>
      </c>
      <c r="BA263" s="126">
        <f t="shared" si="259"/>
        <v>0.38528437884212119</v>
      </c>
      <c r="BB263" s="126">
        <f t="shared" si="259"/>
        <v>0.38528432762148068</v>
      </c>
      <c r="BC263" s="126">
        <f t="shared" si="259"/>
        <v>0.38528429210262405</v>
      </c>
      <c r="BD263" s="126">
        <f t="shared" si="259"/>
        <v>0.38528426747213829</v>
      </c>
      <c r="BE263" s="126">
        <f t="shared" si="259"/>
        <v>0.38528425039217218</v>
      </c>
      <c r="BF263" s="126">
        <f t="shared" si="259"/>
        <v>0.38528423854810023</v>
      </c>
      <c r="BG263" s="126">
        <f t="shared" si="259"/>
        <v>0.38528423033484938</v>
      </c>
      <c r="BH263" s="126">
        <f t="shared" si="259"/>
        <v>0.38528422463938494</v>
      </c>
      <c r="BI263" s="126">
        <f t="shared" si="259"/>
        <v>0.38528422068987511</v>
      </c>
      <c r="BJ263" s="126">
        <f t="shared" si="259"/>
        <v>0.38528421795109447</v>
      </c>
      <c r="BK263" s="126">
        <f t="shared" si="259"/>
        <v>0.38528421605189178</v>
      </c>
      <c r="BL263" s="126">
        <f t="shared" si="259"/>
        <v>0.38528421473489283</v>
      </c>
      <c r="BM263" s="126">
        <f t="shared" si="259"/>
        <v>0.38528421382162226</v>
      </c>
      <c r="BN263" s="126">
        <f>1-BN257</f>
        <v>0.3852842131883164</v>
      </c>
    </row>
    <row r="264" spans="1:69" hidden="1" outlineLevel="1">
      <c r="E264" s="62" t="s">
        <v>271</v>
      </c>
      <c r="K264" s="103" t="str">
        <f t="array" ref="K264">IF(OR(R264:BM264&lt;0,R264:BM264&gt;1),"error","ok")</f>
        <v>ok</v>
      </c>
      <c r="S264" s="126">
        <f t="shared" ref="S264:BM264" si="260">S247*S243/S263</f>
        <v>0.55354986927464767</v>
      </c>
      <c r="T264" s="126">
        <f t="shared" si="260"/>
        <v>0.54967837066356651</v>
      </c>
      <c r="U264" s="126">
        <f t="shared" si="260"/>
        <v>0.53725205825576094</v>
      </c>
      <c r="V264" s="126">
        <f t="shared" si="260"/>
        <v>0.52000000000000013</v>
      </c>
      <c r="W264" s="126">
        <f t="shared" si="260"/>
        <v>0.5</v>
      </c>
      <c r="X264" s="126">
        <f t="shared" si="260"/>
        <v>0.5</v>
      </c>
      <c r="Y264" s="126">
        <f t="shared" si="260"/>
        <v>0.5</v>
      </c>
      <c r="Z264" s="126">
        <f t="shared" si="260"/>
        <v>0.5</v>
      </c>
      <c r="AA264" s="126">
        <f t="shared" si="260"/>
        <v>0.5</v>
      </c>
      <c r="AB264" s="126">
        <f t="shared" si="260"/>
        <v>0.5</v>
      </c>
      <c r="AC264" s="126">
        <f t="shared" si="260"/>
        <v>0.5</v>
      </c>
      <c r="AD264" s="126">
        <f t="shared" si="260"/>
        <v>0.5</v>
      </c>
      <c r="AE264" s="126">
        <f t="shared" si="260"/>
        <v>0.5</v>
      </c>
      <c r="AF264" s="126">
        <f t="shared" si="260"/>
        <v>0.5</v>
      </c>
      <c r="AG264" s="126">
        <f t="shared" si="260"/>
        <v>0.5</v>
      </c>
      <c r="AH264" s="126">
        <f t="shared" si="260"/>
        <v>0.5</v>
      </c>
      <c r="AI264" s="126">
        <f t="shared" si="260"/>
        <v>0.5</v>
      </c>
      <c r="AJ264" s="126">
        <f t="shared" si="260"/>
        <v>0.5</v>
      </c>
      <c r="AK264" s="126">
        <f t="shared" si="260"/>
        <v>0.5</v>
      </c>
      <c r="AL264" s="126">
        <f t="shared" si="260"/>
        <v>0.5</v>
      </c>
      <c r="AM264" s="126">
        <f t="shared" si="260"/>
        <v>0.5</v>
      </c>
      <c r="AN264" s="126">
        <f t="shared" si="260"/>
        <v>0.5</v>
      </c>
      <c r="AO264" s="126">
        <f t="shared" si="260"/>
        <v>0.5</v>
      </c>
      <c r="AP264" s="126">
        <f t="shared" si="260"/>
        <v>0.5</v>
      </c>
      <c r="AQ264" s="126">
        <f t="shared" si="260"/>
        <v>0.5</v>
      </c>
      <c r="AR264" s="126">
        <f t="shared" si="260"/>
        <v>0.5</v>
      </c>
      <c r="AS264" s="126">
        <f t="shared" si="260"/>
        <v>0.5</v>
      </c>
      <c r="AT264" s="126">
        <f t="shared" si="260"/>
        <v>0.5</v>
      </c>
      <c r="AU264" s="126">
        <f t="shared" si="260"/>
        <v>0.5</v>
      </c>
      <c r="AV264" s="126">
        <f t="shared" si="260"/>
        <v>0.5</v>
      </c>
      <c r="AW264" s="126">
        <f t="shared" si="260"/>
        <v>0.5</v>
      </c>
      <c r="AX264" s="126">
        <f t="shared" si="260"/>
        <v>0.5</v>
      </c>
      <c r="AY264" s="126">
        <f t="shared" si="260"/>
        <v>0.5</v>
      </c>
      <c r="AZ264" s="126">
        <f t="shared" si="260"/>
        <v>0.5</v>
      </c>
      <c r="BA264" s="126">
        <f t="shared" si="260"/>
        <v>0.5</v>
      </c>
      <c r="BB264" s="126">
        <f t="shared" si="260"/>
        <v>0.5</v>
      </c>
      <c r="BC264" s="126">
        <f t="shared" si="260"/>
        <v>0.5</v>
      </c>
      <c r="BD264" s="126">
        <f t="shared" si="260"/>
        <v>0.5</v>
      </c>
      <c r="BE264" s="126">
        <f t="shared" si="260"/>
        <v>0.5</v>
      </c>
      <c r="BF264" s="126">
        <f t="shared" si="260"/>
        <v>0.5</v>
      </c>
      <c r="BG264" s="126">
        <f t="shared" si="260"/>
        <v>0.5</v>
      </c>
      <c r="BH264" s="126">
        <f t="shared" si="260"/>
        <v>0.5</v>
      </c>
      <c r="BI264" s="126">
        <f t="shared" si="260"/>
        <v>0.5</v>
      </c>
      <c r="BJ264" s="126">
        <f t="shared" si="260"/>
        <v>0.5</v>
      </c>
      <c r="BK264" s="126">
        <f t="shared" si="260"/>
        <v>0.5</v>
      </c>
      <c r="BL264" s="126">
        <f t="shared" si="260"/>
        <v>0.5</v>
      </c>
      <c r="BM264" s="126">
        <f t="shared" si="260"/>
        <v>0.5</v>
      </c>
      <c r="BN264" s="126">
        <f>BN247*BN243/BN263</f>
        <v>0.5</v>
      </c>
    </row>
    <row r="265" spans="1:69" hidden="1" outlineLevel="1">
      <c r="E265" s="62" t="s">
        <v>272</v>
      </c>
      <c r="K265" s="103" t="str">
        <f t="array" ref="K265">IF(OR(R265:BM265&lt;0,R265:BM265&gt;1),"error","ok")</f>
        <v>ok</v>
      </c>
      <c r="S265" s="126">
        <f t="shared" ref="S265:BM265" si="261">S254*S250/S263</f>
        <v>0.44645013072535206</v>
      </c>
      <c r="T265" s="126">
        <f t="shared" si="261"/>
        <v>0.45032162933643394</v>
      </c>
      <c r="U265" s="126">
        <f t="shared" si="261"/>
        <v>0.46274794174423939</v>
      </c>
      <c r="V265" s="126">
        <f t="shared" si="261"/>
        <v>0.4800000000000002</v>
      </c>
      <c r="W265" s="126">
        <f t="shared" si="261"/>
        <v>0.5</v>
      </c>
      <c r="X265" s="126">
        <f t="shared" si="261"/>
        <v>0.5</v>
      </c>
      <c r="Y265" s="126">
        <f t="shared" si="261"/>
        <v>0.5</v>
      </c>
      <c r="Z265" s="126">
        <f t="shared" si="261"/>
        <v>0.5</v>
      </c>
      <c r="AA265" s="126">
        <f t="shared" si="261"/>
        <v>0.5</v>
      </c>
      <c r="AB265" s="126">
        <f t="shared" si="261"/>
        <v>0.5</v>
      </c>
      <c r="AC265" s="126">
        <f t="shared" si="261"/>
        <v>0.5</v>
      </c>
      <c r="AD265" s="126">
        <f t="shared" si="261"/>
        <v>0.5</v>
      </c>
      <c r="AE265" s="126">
        <f t="shared" si="261"/>
        <v>0.5</v>
      </c>
      <c r="AF265" s="126">
        <f t="shared" si="261"/>
        <v>0.5</v>
      </c>
      <c r="AG265" s="126">
        <f t="shared" si="261"/>
        <v>0.5</v>
      </c>
      <c r="AH265" s="126">
        <f t="shared" si="261"/>
        <v>0.5</v>
      </c>
      <c r="AI265" s="126">
        <f t="shared" si="261"/>
        <v>0.5</v>
      </c>
      <c r="AJ265" s="126">
        <f t="shared" si="261"/>
        <v>0.5</v>
      </c>
      <c r="AK265" s="126">
        <f t="shared" si="261"/>
        <v>0.5</v>
      </c>
      <c r="AL265" s="126">
        <f t="shared" si="261"/>
        <v>0.5</v>
      </c>
      <c r="AM265" s="126">
        <f t="shared" si="261"/>
        <v>0.5</v>
      </c>
      <c r="AN265" s="126">
        <f t="shared" si="261"/>
        <v>0.5</v>
      </c>
      <c r="AO265" s="126">
        <f t="shared" si="261"/>
        <v>0.5</v>
      </c>
      <c r="AP265" s="126">
        <f t="shared" si="261"/>
        <v>0.5</v>
      </c>
      <c r="AQ265" s="126">
        <f t="shared" si="261"/>
        <v>0.5</v>
      </c>
      <c r="AR265" s="126">
        <f t="shared" si="261"/>
        <v>0.5</v>
      </c>
      <c r="AS265" s="126">
        <f t="shared" si="261"/>
        <v>0.5</v>
      </c>
      <c r="AT265" s="126">
        <f t="shared" si="261"/>
        <v>0.5</v>
      </c>
      <c r="AU265" s="126">
        <f t="shared" si="261"/>
        <v>0.5</v>
      </c>
      <c r="AV265" s="126">
        <f t="shared" si="261"/>
        <v>0.5</v>
      </c>
      <c r="AW265" s="126">
        <f t="shared" si="261"/>
        <v>0.5</v>
      </c>
      <c r="AX265" s="126">
        <f t="shared" si="261"/>
        <v>0.5</v>
      </c>
      <c r="AY265" s="126">
        <f t="shared" si="261"/>
        <v>0.5</v>
      </c>
      <c r="AZ265" s="126">
        <f t="shared" si="261"/>
        <v>0.5</v>
      </c>
      <c r="BA265" s="126">
        <f t="shared" si="261"/>
        <v>0.5</v>
      </c>
      <c r="BB265" s="126">
        <f t="shared" si="261"/>
        <v>0.5</v>
      </c>
      <c r="BC265" s="126">
        <f t="shared" si="261"/>
        <v>0.5</v>
      </c>
      <c r="BD265" s="126">
        <f t="shared" si="261"/>
        <v>0.5</v>
      </c>
      <c r="BE265" s="126">
        <f t="shared" si="261"/>
        <v>0.5</v>
      </c>
      <c r="BF265" s="126">
        <f t="shared" si="261"/>
        <v>0.5</v>
      </c>
      <c r="BG265" s="126">
        <f t="shared" si="261"/>
        <v>0.5</v>
      </c>
      <c r="BH265" s="126">
        <f t="shared" si="261"/>
        <v>0.5</v>
      </c>
      <c r="BI265" s="126">
        <f t="shared" si="261"/>
        <v>0.5</v>
      </c>
      <c r="BJ265" s="126">
        <f t="shared" si="261"/>
        <v>0.5</v>
      </c>
      <c r="BK265" s="126">
        <f t="shared" si="261"/>
        <v>0.5</v>
      </c>
      <c r="BL265" s="126">
        <f t="shared" si="261"/>
        <v>0.5</v>
      </c>
      <c r="BM265" s="126">
        <f t="shared" si="261"/>
        <v>0.5</v>
      </c>
      <c r="BN265" s="126">
        <f>BN254*BN250/BN263</f>
        <v>0.5</v>
      </c>
    </row>
    <row r="266" spans="1:69" hidden="1" outlineLevel="1">
      <c r="E266" s="83" t="s">
        <v>132</v>
      </c>
      <c r="K266" s="103" t="str">
        <f t="array" ref="K266">IF(OR(R266:BM266&lt;0,R266:BM266&gt;1),"error","ok")</f>
        <v>ok</v>
      </c>
      <c r="S266" s="197">
        <f t="shared" ref="S266:BM266" si="262">ROUND(S264+S265*(S240-1),5)</f>
        <v>1</v>
      </c>
      <c r="T266" s="197">
        <f t="shared" si="262"/>
        <v>1</v>
      </c>
      <c r="U266" s="197">
        <f t="shared" si="262"/>
        <v>1</v>
      </c>
      <c r="V266" s="197">
        <f t="shared" si="262"/>
        <v>1</v>
      </c>
      <c r="W266" s="197">
        <f t="shared" si="262"/>
        <v>1</v>
      </c>
      <c r="X266" s="197">
        <f t="shared" si="262"/>
        <v>1</v>
      </c>
      <c r="Y266" s="197">
        <f t="shared" si="262"/>
        <v>1</v>
      </c>
      <c r="Z266" s="197">
        <f t="shared" si="262"/>
        <v>1</v>
      </c>
      <c r="AA266" s="197">
        <f t="shared" si="262"/>
        <v>1</v>
      </c>
      <c r="AB266" s="197">
        <f t="shared" si="262"/>
        <v>1</v>
      </c>
      <c r="AC266" s="197">
        <f t="shared" si="262"/>
        <v>1</v>
      </c>
      <c r="AD266" s="197">
        <f t="shared" si="262"/>
        <v>1</v>
      </c>
      <c r="AE266" s="197">
        <f t="shared" si="262"/>
        <v>1</v>
      </c>
      <c r="AF266" s="197">
        <f t="shared" si="262"/>
        <v>1</v>
      </c>
      <c r="AG266" s="197">
        <f t="shared" si="262"/>
        <v>1</v>
      </c>
      <c r="AH266" s="197">
        <f t="shared" si="262"/>
        <v>1</v>
      </c>
      <c r="AI266" s="197">
        <f t="shared" si="262"/>
        <v>1</v>
      </c>
      <c r="AJ266" s="197">
        <f t="shared" si="262"/>
        <v>1</v>
      </c>
      <c r="AK266" s="197">
        <f t="shared" si="262"/>
        <v>1</v>
      </c>
      <c r="AL266" s="197">
        <f t="shared" si="262"/>
        <v>1</v>
      </c>
      <c r="AM266" s="197">
        <f t="shared" si="262"/>
        <v>1</v>
      </c>
      <c r="AN266" s="197">
        <f t="shared" si="262"/>
        <v>1</v>
      </c>
      <c r="AO266" s="197">
        <f t="shared" si="262"/>
        <v>1</v>
      </c>
      <c r="AP266" s="197">
        <f t="shared" si="262"/>
        <v>1</v>
      </c>
      <c r="AQ266" s="197">
        <f t="shared" si="262"/>
        <v>1</v>
      </c>
      <c r="AR266" s="197">
        <f t="shared" si="262"/>
        <v>1</v>
      </c>
      <c r="AS266" s="197">
        <f t="shared" si="262"/>
        <v>1</v>
      </c>
      <c r="AT266" s="197">
        <f t="shared" si="262"/>
        <v>1</v>
      </c>
      <c r="AU266" s="197">
        <f t="shared" si="262"/>
        <v>1</v>
      </c>
      <c r="AV266" s="197">
        <f t="shared" si="262"/>
        <v>1</v>
      </c>
      <c r="AW266" s="197">
        <f t="shared" si="262"/>
        <v>1</v>
      </c>
      <c r="AX266" s="197">
        <f t="shared" si="262"/>
        <v>1</v>
      </c>
      <c r="AY266" s="197">
        <f t="shared" si="262"/>
        <v>1</v>
      </c>
      <c r="AZ266" s="197">
        <f t="shared" si="262"/>
        <v>1</v>
      </c>
      <c r="BA266" s="197">
        <f t="shared" si="262"/>
        <v>1</v>
      </c>
      <c r="BB266" s="197">
        <f t="shared" si="262"/>
        <v>1</v>
      </c>
      <c r="BC266" s="197">
        <f t="shared" si="262"/>
        <v>1</v>
      </c>
      <c r="BD266" s="197">
        <f t="shared" si="262"/>
        <v>1</v>
      </c>
      <c r="BE266" s="197">
        <f t="shared" si="262"/>
        <v>1</v>
      </c>
      <c r="BF266" s="197">
        <f t="shared" si="262"/>
        <v>1</v>
      </c>
      <c r="BG266" s="197">
        <f t="shared" si="262"/>
        <v>1</v>
      </c>
      <c r="BH266" s="197">
        <f t="shared" si="262"/>
        <v>1</v>
      </c>
      <c r="BI266" s="197">
        <f t="shared" si="262"/>
        <v>1</v>
      </c>
      <c r="BJ266" s="197">
        <f t="shared" si="262"/>
        <v>1</v>
      </c>
      <c r="BK266" s="197">
        <f t="shared" si="262"/>
        <v>1</v>
      </c>
      <c r="BL266" s="197">
        <f t="shared" si="262"/>
        <v>1</v>
      </c>
      <c r="BM266" s="197">
        <f t="shared" si="262"/>
        <v>1</v>
      </c>
      <c r="BN266" s="197">
        <f>ROUND(BN264+BN265*(BN240-1),5)</f>
        <v>1</v>
      </c>
    </row>
    <row r="267" spans="1:69" hidden="1" outlineLevel="1">
      <c r="Q267" s="105"/>
    </row>
    <row r="268" spans="1:69" hidden="1" outlineLevel="1">
      <c r="D268" s="77" t="s">
        <v>275</v>
      </c>
      <c r="Q268" s="105"/>
    </row>
    <row r="269" spans="1:69" hidden="1" outlineLevel="1">
      <c r="A269" s="281" t="s">
        <v>536</v>
      </c>
      <c r="D269" s="77"/>
      <c r="E269" t="s">
        <v>14</v>
      </c>
      <c r="G269" s="60"/>
      <c r="L269" s="130">
        <v>0.81608097536532254</v>
      </c>
      <c r="M269" s="130">
        <v>0.82786441766383401</v>
      </c>
      <c r="N269" s="130">
        <v>0.86055455438258488</v>
      </c>
      <c r="O269" s="130">
        <v>0.85332527989862994</v>
      </c>
      <c r="P269" s="130">
        <v>0.84823057040421546</v>
      </c>
      <c r="Q269" s="130">
        <v>0.83497718777284358</v>
      </c>
      <c r="R269" s="130">
        <v>0.81799975697233773</v>
      </c>
      <c r="S269" s="130">
        <v>0.79127237199695721</v>
      </c>
      <c r="T269" s="130">
        <v>0.75902179569637174</v>
      </c>
      <c r="U269" s="130">
        <v>0.73547998919693158</v>
      </c>
      <c r="V269" s="130">
        <v>0.71033016037678465</v>
      </c>
      <c r="W269" s="130">
        <v>0.69102918955635617</v>
      </c>
      <c r="X269" s="130">
        <v>0.65639095890205379</v>
      </c>
      <c r="Y269" s="189">
        <f t="shared" ref="Y269:BN269" si="263">X269</f>
        <v>0.65639095890205379</v>
      </c>
      <c r="Z269" s="189">
        <f t="shared" si="263"/>
        <v>0.65639095890205379</v>
      </c>
      <c r="AA269" s="189">
        <f t="shared" si="263"/>
        <v>0.65639095890205379</v>
      </c>
      <c r="AB269" s="189">
        <f t="shared" si="263"/>
        <v>0.65639095890205379</v>
      </c>
      <c r="AC269" s="189">
        <f t="shared" si="263"/>
        <v>0.65639095890205379</v>
      </c>
      <c r="AD269" s="189">
        <f t="shared" si="263"/>
        <v>0.65639095890205379</v>
      </c>
      <c r="AE269" s="189">
        <f t="shared" si="263"/>
        <v>0.65639095890205379</v>
      </c>
      <c r="AF269" s="189">
        <f t="shared" si="263"/>
        <v>0.65639095890205379</v>
      </c>
      <c r="AG269" s="189">
        <f t="shared" si="263"/>
        <v>0.65639095890205379</v>
      </c>
      <c r="AH269" s="189">
        <f t="shared" si="263"/>
        <v>0.65639095890205379</v>
      </c>
      <c r="AI269" s="189">
        <f t="shared" si="263"/>
        <v>0.65639095890205379</v>
      </c>
      <c r="AJ269" s="189">
        <f t="shared" si="263"/>
        <v>0.65639095890205379</v>
      </c>
      <c r="AK269" s="189">
        <f t="shared" si="263"/>
        <v>0.65639095890205379</v>
      </c>
      <c r="AL269" s="189">
        <f t="shared" si="263"/>
        <v>0.65639095890205379</v>
      </c>
      <c r="AM269" s="189">
        <f t="shared" si="263"/>
        <v>0.65639095890205379</v>
      </c>
      <c r="AN269" s="189">
        <f t="shared" si="263"/>
        <v>0.65639095890205379</v>
      </c>
      <c r="AO269" s="189">
        <f t="shared" si="263"/>
        <v>0.65639095890205379</v>
      </c>
      <c r="AP269" s="189">
        <f t="shared" si="263"/>
        <v>0.65639095890205379</v>
      </c>
      <c r="AQ269" s="189">
        <f t="shared" si="263"/>
        <v>0.65639095890205379</v>
      </c>
      <c r="AR269" s="189">
        <f t="shared" si="263"/>
        <v>0.65639095890205379</v>
      </c>
      <c r="AS269" s="189">
        <f t="shared" si="263"/>
        <v>0.65639095890205379</v>
      </c>
      <c r="AT269" s="189">
        <f t="shared" si="263"/>
        <v>0.65639095890205379</v>
      </c>
      <c r="AU269" s="189">
        <f t="shared" si="263"/>
        <v>0.65639095890205379</v>
      </c>
      <c r="AV269" s="189">
        <f t="shared" si="263"/>
        <v>0.65639095890205379</v>
      </c>
      <c r="AW269" s="189">
        <f t="shared" si="263"/>
        <v>0.65639095890205379</v>
      </c>
      <c r="AX269" s="189">
        <f t="shared" si="263"/>
        <v>0.65639095890205379</v>
      </c>
      <c r="AY269" s="189">
        <f t="shared" si="263"/>
        <v>0.65639095890205379</v>
      </c>
      <c r="AZ269" s="189">
        <f t="shared" si="263"/>
        <v>0.65639095890205379</v>
      </c>
      <c r="BA269" s="189">
        <f t="shared" si="263"/>
        <v>0.65639095890205379</v>
      </c>
      <c r="BB269" s="189">
        <f t="shared" si="263"/>
        <v>0.65639095890205379</v>
      </c>
      <c r="BC269" s="189">
        <f t="shared" si="263"/>
        <v>0.65639095890205379</v>
      </c>
      <c r="BD269" s="189">
        <f t="shared" si="263"/>
        <v>0.65639095890205379</v>
      </c>
      <c r="BE269" s="189">
        <f t="shared" si="263"/>
        <v>0.65639095890205379</v>
      </c>
      <c r="BF269" s="189">
        <f t="shared" si="263"/>
        <v>0.65639095890205379</v>
      </c>
      <c r="BG269" s="189">
        <f t="shared" si="263"/>
        <v>0.65639095890205379</v>
      </c>
      <c r="BH269" s="189">
        <f t="shared" si="263"/>
        <v>0.65639095890205379</v>
      </c>
      <c r="BI269" s="189">
        <f t="shared" si="263"/>
        <v>0.65639095890205379</v>
      </c>
      <c r="BJ269" s="189">
        <f t="shared" si="263"/>
        <v>0.65639095890205379</v>
      </c>
      <c r="BK269" s="189">
        <f t="shared" si="263"/>
        <v>0.65639095890205379</v>
      </c>
      <c r="BL269" s="189">
        <f t="shared" si="263"/>
        <v>0.65639095890205379</v>
      </c>
      <c r="BM269" s="189">
        <f t="shared" si="263"/>
        <v>0.65639095890205379</v>
      </c>
      <c r="BN269" s="189">
        <f t="shared" si="263"/>
        <v>0.65639095890205379</v>
      </c>
    </row>
    <row r="270" spans="1:69" hidden="1" outlineLevel="1">
      <c r="D270" s="77"/>
      <c r="E270" t="s">
        <v>276</v>
      </c>
      <c r="G270" s="60"/>
      <c r="L270" s="130">
        <f t="shared" ref="L270:AQ270" si="264">1-L269</f>
        <v>0.18391902463467746</v>
      </c>
      <c r="M270" s="130">
        <f t="shared" si="264"/>
        <v>0.17213558233616599</v>
      </c>
      <c r="N270" s="130">
        <f t="shared" si="264"/>
        <v>0.13944544561741512</v>
      </c>
      <c r="O270" s="130">
        <f t="shared" si="264"/>
        <v>0.14667472010137006</v>
      </c>
      <c r="P270" s="130">
        <f t="shared" si="264"/>
        <v>0.15176942959578454</v>
      </c>
      <c r="Q270" s="130">
        <f t="shared" si="264"/>
        <v>0.16502281222715642</v>
      </c>
      <c r="R270" s="130">
        <f t="shared" si="264"/>
        <v>0.18200024302766227</v>
      </c>
      <c r="S270" s="130">
        <f t="shared" si="264"/>
        <v>0.20872762800304279</v>
      </c>
      <c r="T270" s="130">
        <f t="shared" si="264"/>
        <v>0.24097820430362826</v>
      </c>
      <c r="U270" s="130">
        <f t="shared" si="264"/>
        <v>0.26452001080306842</v>
      </c>
      <c r="V270" s="130">
        <f t="shared" si="264"/>
        <v>0.28966983962321535</v>
      </c>
      <c r="W270" s="130">
        <f t="shared" si="264"/>
        <v>0.30897081044364383</v>
      </c>
      <c r="X270" s="130">
        <f t="shared" si="264"/>
        <v>0.34360904109794621</v>
      </c>
      <c r="Y270" s="130">
        <f t="shared" si="264"/>
        <v>0.34360904109794621</v>
      </c>
      <c r="Z270" s="130">
        <f t="shared" si="264"/>
        <v>0.34360904109794621</v>
      </c>
      <c r="AA270" s="130">
        <f t="shared" si="264"/>
        <v>0.34360904109794621</v>
      </c>
      <c r="AB270" s="130">
        <f t="shared" si="264"/>
        <v>0.34360904109794621</v>
      </c>
      <c r="AC270" s="130">
        <f t="shared" si="264"/>
        <v>0.34360904109794621</v>
      </c>
      <c r="AD270" s="130">
        <f t="shared" si="264"/>
        <v>0.34360904109794621</v>
      </c>
      <c r="AE270" s="130">
        <f t="shared" si="264"/>
        <v>0.34360904109794621</v>
      </c>
      <c r="AF270" s="130">
        <f t="shared" si="264"/>
        <v>0.34360904109794621</v>
      </c>
      <c r="AG270" s="130">
        <f t="shared" si="264"/>
        <v>0.34360904109794621</v>
      </c>
      <c r="AH270" s="130">
        <f t="shared" si="264"/>
        <v>0.34360904109794621</v>
      </c>
      <c r="AI270" s="130">
        <f t="shared" si="264"/>
        <v>0.34360904109794621</v>
      </c>
      <c r="AJ270" s="130">
        <f t="shared" si="264"/>
        <v>0.34360904109794621</v>
      </c>
      <c r="AK270" s="130">
        <f t="shared" si="264"/>
        <v>0.34360904109794621</v>
      </c>
      <c r="AL270" s="130">
        <f t="shared" si="264"/>
        <v>0.34360904109794621</v>
      </c>
      <c r="AM270" s="130">
        <f t="shared" si="264"/>
        <v>0.34360904109794621</v>
      </c>
      <c r="AN270" s="130">
        <f t="shared" si="264"/>
        <v>0.34360904109794621</v>
      </c>
      <c r="AO270" s="130">
        <f t="shared" si="264"/>
        <v>0.34360904109794621</v>
      </c>
      <c r="AP270" s="130">
        <f t="shared" si="264"/>
        <v>0.34360904109794621</v>
      </c>
      <c r="AQ270" s="130">
        <f t="shared" si="264"/>
        <v>0.34360904109794621</v>
      </c>
      <c r="AR270" s="130">
        <f t="shared" ref="AR270:BM270" si="265">1-AR269</f>
        <v>0.34360904109794621</v>
      </c>
      <c r="AS270" s="130">
        <f t="shared" si="265"/>
        <v>0.34360904109794621</v>
      </c>
      <c r="AT270" s="130">
        <f t="shared" si="265"/>
        <v>0.34360904109794621</v>
      </c>
      <c r="AU270" s="130">
        <f t="shared" si="265"/>
        <v>0.34360904109794621</v>
      </c>
      <c r="AV270" s="130">
        <f t="shared" si="265"/>
        <v>0.34360904109794621</v>
      </c>
      <c r="AW270" s="130">
        <f t="shared" si="265"/>
        <v>0.34360904109794621</v>
      </c>
      <c r="AX270" s="130">
        <f t="shared" si="265"/>
        <v>0.34360904109794621</v>
      </c>
      <c r="AY270" s="130">
        <f t="shared" si="265"/>
        <v>0.34360904109794621</v>
      </c>
      <c r="AZ270" s="130">
        <f t="shared" si="265"/>
        <v>0.34360904109794621</v>
      </c>
      <c r="BA270" s="130">
        <f t="shared" si="265"/>
        <v>0.34360904109794621</v>
      </c>
      <c r="BB270" s="130">
        <f t="shared" si="265"/>
        <v>0.34360904109794621</v>
      </c>
      <c r="BC270" s="130">
        <f t="shared" si="265"/>
        <v>0.34360904109794621</v>
      </c>
      <c r="BD270" s="130">
        <f t="shared" si="265"/>
        <v>0.34360904109794621</v>
      </c>
      <c r="BE270" s="130">
        <f t="shared" si="265"/>
        <v>0.34360904109794621</v>
      </c>
      <c r="BF270" s="130">
        <f t="shared" si="265"/>
        <v>0.34360904109794621</v>
      </c>
      <c r="BG270" s="130">
        <f t="shared" si="265"/>
        <v>0.34360904109794621</v>
      </c>
      <c r="BH270" s="130">
        <f t="shared" si="265"/>
        <v>0.34360904109794621</v>
      </c>
      <c r="BI270" s="130">
        <f t="shared" si="265"/>
        <v>0.34360904109794621</v>
      </c>
      <c r="BJ270" s="130">
        <f t="shared" si="265"/>
        <v>0.34360904109794621</v>
      </c>
      <c r="BK270" s="130">
        <f t="shared" si="265"/>
        <v>0.34360904109794621</v>
      </c>
      <c r="BL270" s="130">
        <f t="shared" si="265"/>
        <v>0.34360904109794621</v>
      </c>
      <c r="BM270" s="130">
        <f t="shared" si="265"/>
        <v>0.34360904109794621</v>
      </c>
      <c r="BN270" s="130">
        <f>1-BN269</f>
        <v>0.34360904109794621</v>
      </c>
    </row>
    <row r="271" spans="1:69" hidden="1" outlineLevel="1">
      <c r="Q271" s="105"/>
    </row>
    <row r="272" spans="1:69" hidden="1" outlineLevel="1">
      <c r="C272" s="90" t="s">
        <v>227</v>
      </c>
    </row>
    <row r="273" spans="4:66" hidden="1" outlineLevel="1"/>
    <row r="274" spans="4:66" hidden="1" outlineLevel="1">
      <c r="D274" s="77" t="s">
        <v>229</v>
      </c>
    </row>
    <row r="275" spans="4:66" hidden="1" outlineLevel="1">
      <c r="E275" s="77" t="s">
        <v>211</v>
      </c>
    </row>
    <row r="276" spans="4:66" hidden="1" outlineLevel="1">
      <c r="E276" s="82" t="s">
        <v>206</v>
      </c>
      <c r="Q276" s="126">
        <f t="shared" ref="Q276:AV276" si="266">Q157/Q$152</f>
        <v>8.7173769788508562E-2</v>
      </c>
      <c r="R276" s="126">
        <f t="shared" si="266"/>
        <v>9.4936815995507337E-2</v>
      </c>
      <c r="S276" s="126">
        <f t="shared" si="266"/>
        <v>8.7323435794665019E-2</v>
      </c>
      <c r="T276" s="126">
        <f t="shared" si="266"/>
        <v>7.5017976051042864E-2</v>
      </c>
      <c r="U276" s="126">
        <f t="shared" si="266"/>
        <v>7.0005946464187854E-2</v>
      </c>
      <c r="V276" s="126">
        <f t="shared" si="266"/>
        <v>7.562390609935335E-2</v>
      </c>
      <c r="W276" s="126">
        <f t="shared" si="266"/>
        <v>8.7658199684064367E-2</v>
      </c>
      <c r="X276" s="126">
        <f t="shared" si="266"/>
        <v>0.10524378089073227</v>
      </c>
      <c r="Y276" s="126">
        <f t="shared" si="266"/>
        <v>0.11029980631391136</v>
      </c>
      <c r="Z276" s="126">
        <f t="shared" si="266"/>
        <v>0.11467126390383264</v>
      </c>
      <c r="AA276" s="126">
        <f t="shared" si="266"/>
        <v>0.1187496679394618</v>
      </c>
      <c r="AB276" s="126">
        <f t="shared" si="266"/>
        <v>0.1219950994151789</v>
      </c>
      <c r="AC276" s="126">
        <f t="shared" si="266"/>
        <v>0.12458379341737717</v>
      </c>
      <c r="AD276" s="126">
        <f t="shared" si="266"/>
        <v>0.12612973848616213</v>
      </c>
      <c r="AE276" s="126">
        <f t="shared" si="266"/>
        <v>0.12695057172488844</v>
      </c>
      <c r="AF276" s="126">
        <f t="shared" si="266"/>
        <v>0.12628114269340471</v>
      </c>
      <c r="AG276" s="126">
        <f t="shared" si="266"/>
        <v>0.12410780183134043</v>
      </c>
      <c r="AH276" s="126">
        <f t="shared" si="266"/>
        <v>0.12285230681312302</v>
      </c>
      <c r="AI276" s="126">
        <f t="shared" si="266"/>
        <v>0.12212995158482066</v>
      </c>
      <c r="AJ276" s="126">
        <f t="shared" si="266"/>
        <v>0.12143813894512911</v>
      </c>
      <c r="AK276" s="126">
        <f t="shared" si="266"/>
        <v>0.12077589733619593</v>
      </c>
      <c r="AL276" s="126">
        <f t="shared" si="266"/>
        <v>0.12014584077197414</v>
      </c>
      <c r="AM276" s="126">
        <f t="shared" si="266"/>
        <v>0.11955097681740168</v>
      </c>
      <c r="AN276" s="126">
        <f t="shared" si="266"/>
        <v>0.11899113590717825</v>
      </c>
      <c r="AO276" s="126">
        <f t="shared" si="266"/>
        <v>0.11846405363513235</v>
      </c>
      <c r="AP276" s="126">
        <f t="shared" si="266"/>
        <v>0.11796554513210594</v>
      </c>
      <c r="AQ276" s="126">
        <f t="shared" si="266"/>
        <v>0.11749392452973995</v>
      </c>
      <c r="AR276" s="126">
        <f t="shared" si="266"/>
        <v>0.11705327549242356</v>
      </c>
      <c r="AS276" s="126">
        <f t="shared" si="266"/>
        <v>0.11664568759681794</v>
      </c>
      <c r="AT276" s="126">
        <f t="shared" si="266"/>
        <v>0.11626944257050939</v>
      </c>
      <c r="AU276" s="126">
        <f t="shared" si="266"/>
        <v>0.11592332120961009</v>
      </c>
      <c r="AV276" s="126">
        <f t="shared" si="266"/>
        <v>0.11560733924602766</v>
      </c>
      <c r="AW276" s="126">
        <f t="shared" ref="AW276:BN276" si="267">AW157/AW$152</f>
        <v>0.11532169546511968</v>
      </c>
      <c r="AX276" s="126">
        <f t="shared" si="267"/>
        <v>0.11506557826048765</v>
      </c>
      <c r="AY276" s="126">
        <f t="shared" si="267"/>
        <v>0.11483758471198639</v>
      </c>
      <c r="AZ276" s="126">
        <f t="shared" si="267"/>
        <v>0.11463679651621791</v>
      </c>
      <c r="BA276" s="126">
        <f t="shared" si="267"/>
        <v>0.11446335565827749</v>
      </c>
      <c r="BB276" s="126">
        <f t="shared" si="267"/>
        <v>0.11431759684676901</v>
      </c>
      <c r="BC276" s="126">
        <f t="shared" si="267"/>
        <v>0.11419903499162408</v>
      </c>
      <c r="BD276" s="126">
        <f t="shared" si="267"/>
        <v>0.11410659278741044</v>
      </c>
      <c r="BE276" s="126">
        <f t="shared" si="267"/>
        <v>0.11403946850987852</v>
      </c>
      <c r="BF276" s="126">
        <f t="shared" si="267"/>
        <v>0.11399775475256897</v>
      </c>
      <c r="BG276" s="126">
        <f t="shared" si="267"/>
        <v>0.11398186179486941</v>
      </c>
      <c r="BH276" s="126">
        <f t="shared" si="267"/>
        <v>0.1139916144607476</v>
      </c>
      <c r="BI276" s="126">
        <f t="shared" si="267"/>
        <v>0.11402628391908204</v>
      </c>
      <c r="BJ276" s="126">
        <f t="shared" si="267"/>
        <v>0.11406447715421821</v>
      </c>
      <c r="BK276" s="126">
        <f t="shared" si="267"/>
        <v>0.11409389750030395</v>
      </c>
      <c r="BL276" s="126">
        <f t="shared" si="267"/>
        <v>0.11412322164590563</v>
      </c>
      <c r="BM276" s="126">
        <f t="shared" si="267"/>
        <v>0.11415244941881046</v>
      </c>
      <c r="BN276" s="126">
        <f t="shared" si="267"/>
        <v>0.11418158064702481</v>
      </c>
    </row>
    <row r="277" spans="4:66" hidden="1" outlineLevel="1">
      <c r="E277" s="82" t="s">
        <v>205</v>
      </c>
      <c r="Q277" s="126">
        <f t="shared" ref="Q277:AV277" si="268">Q156/Q$152</f>
        <v>0</v>
      </c>
      <c r="R277" s="126">
        <f t="shared" si="268"/>
        <v>0</v>
      </c>
      <c r="S277" s="126">
        <f t="shared" si="268"/>
        <v>0</v>
      </c>
      <c r="T277" s="126">
        <f t="shared" si="268"/>
        <v>0</v>
      </c>
      <c r="U277" s="126">
        <f t="shared" si="268"/>
        <v>0</v>
      </c>
      <c r="V277" s="126">
        <f t="shared" si="268"/>
        <v>0</v>
      </c>
      <c r="W277" s="126">
        <f t="shared" si="268"/>
        <v>0</v>
      </c>
      <c r="X277" s="126">
        <f t="shared" si="268"/>
        <v>0</v>
      </c>
      <c r="Y277" s="126">
        <f t="shared" si="268"/>
        <v>0</v>
      </c>
      <c r="Z277" s="126">
        <f t="shared" si="268"/>
        <v>0</v>
      </c>
      <c r="AA277" s="126">
        <f t="shared" si="268"/>
        <v>0</v>
      </c>
      <c r="AB277" s="126">
        <f t="shared" si="268"/>
        <v>0</v>
      </c>
      <c r="AC277" s="126">
        <f t="shared" si="268"/>
        <v>0</v>
      </c>
      <c r="AD277" s="126">
        <f t="shared" si="268"/>
        <v>0</v>
      </c>
      <c r="AE277" s="126">
        <f t="shared" si="268"/>
        <v>0</v>
      </c>
      <c r="AF277" s="126">
        <f t="shared" si="268"/>
        <v>0</v>
      </c>
      <c r="AG277" s="126">
        <f t="shared" si="268"/>
        <v>0</v>
      </c>
      <c r="AH277" s="126">
        <f t="shared" si="268"/>
        <v>0</v>
      </c>
      <c r="AI277" s="126">
        <f t="shared" si="268"/>
        <v>0</v>
      </c>
      <c r="AJ277" s="126">
        <f t="shared" si="268"/>
        <v>0</v>
      </c>
      <c r="AK277" s="126">
        <f t="shared" si="268"/>
        <v>0</v>
      </c>
      <c r="AL277" s="126">
        <f t="shared" si="268"/>
        <v>0</v>
      </c>
      <c r="AM277" s="126">
        <f t="shared" si="268"/>
        <v>0</v>
      </c>
      <c r="AN277" s="126">
        <f t="shared" si="268"/>
        <v>0</v>
      </c>
      <c r="AO277" s="126">
        <f t="shared" si="268"/>
        <v>0</v>
      </c>
      <c r="AP277" s="126">
        <f t="shared" si="268"/>
        <v>0</v>
      </c>
      <c r="AQ277" s="126">
        <f t="shared" si="268"/>
        <v>0</v>
      </c>
      <c r="AR277" s="126">
        <f t="shared" si="268"/>
        <v>0</v>
      </c>
      <c r="AS277" s="126">
        <f t="shared" si="268"/>
        <v>0</v>
      </c>
      <c r="AT277" s="126">
        <f t="shared" si="268"/>
        <v>0</v>
      </c>
      <c r="AU277" s="126">
        <f t="shared" si="268"/>
        <v>0</v>
      </c>
      <c r="AV277" s="126">
        <f t="shared" si="268"/>
        <v>0</v>
      </c>
      <c r="AW277" s="126">
        <f t="shared" ref="AW277:BN277" si="269">AW156/AW$152</f>
        <v>0</v>
      </c>
      <c r="AX277" s="126">
        <f t="shared" si="269"/>
        <v>0</v>
      </c>
      <c r="AY277" s="126">
        <f t="shared" si="269"/>
        <v>0</v>
      </c>
      <c r="AZ277" s="126">
        <f t="shared" si="269"/>
        <v>0</v>
      </c>
      <c r="BA277" s="126">
        <f t="shared" si="269"/>
        <v>0</v>
      </c>
      <c r="BB277" s="126">
        <f t="shared" si="269"/>
        <v>0</v>
      </c>
      <c r="BC277" s="126">
        <f t="shared" si="269"/>
        <v>0</v>
      </c>
      <c r="BD277" s="126">
        <f t="shared" si="269"/>
        <v>0</v>
      </c>
      <c r="BE277" s="126">
        <f t="shared" si="269"/>
        <v>0</v>
      </c>
      <c r="BF277" s="126">
        <f t="shared" si="269"/>
        <v>0</v>
      </c>
      <c r="BG277" s="126">
        <f t="shared" si="269"/>
        <v>0</v>
      </c>
      <c r="BH277" s="126">
        <f t="shared" si="269"/>
        <v>0</v>
      </c>
      <c r="BI277" s="126">
        <f t="shared" si="269"/>
        <v>0</v>
      </c>
      <c r="BJ277" s="126">
        <f t="shared" si="269"/>
        <v>0</v>
      </c>
      <c r="BK277" s="126">
        <f t="shared" si="269"/>
        <v>0</v>
      </c>
      <c r="BL277" s="126">
        <f t="shared" si="269"/>
        <v>0</v>
      </c>
      <c r="BM277" s="126">
        <f t="shared" si="269"/>
        <v>0</v>
      </c>
      <c r="BN277" s="126">
        <f t="shared" si="269"/>
        <v>0</v>
      </c>
    </row>
    <row r="278" spans="4:66" hidden="1" outlineLevel="1">
      <c r="E278" s="73" t="s">
        <v>212</v>
      </c>
    </row>
    <row r="279" spans="4:66" hidden="1" outlineLevel="1">
      <c r="E279" s="62" t="s">
        <v>213</v>
      </c>
      <c r="K279" s="103" t="str">
        <f t="array" ref="K279">IF(OR(L279:BM279&lt;0,L279:BM279&gt;1),"error","ok")</f>
        <v>ok</v>
      </c>
      <c r="R279" s="75">
        <f t="shared" ref="R279:AW279" si="270">R183*R192*R210</f>
        <v>0</v>
      </c>
      <c r="S279" s="75">
        <f t="shared" si="270"/>
        <v>0</v>
      </c>
      <c r="T279" s="75">
        <f t="shared" si="270"/>
        <v>0</v>
      </c>
      <c r="U279" s="75">
        <f t="shared" si="270"/>
        <v>0</v>
      </c>
      <c r="V279" s="75">
        <f t="shared" si="270"/>
        <v>0</v>
      </c>
      <c r="W279" s="75">
        <f t="shared" si="270"/>
        <v>0</v>
      </c>
      <c r="X279" s="75">
        <f t="shared" si="270"/>
        <v>0</v>
      </c>
      <c r="Y279" s="75">
        <f t="shared" si="270"/>
        <v>0</v>
      </c>
      <c r="Z279" s="75">
        <f t="shared" si="270"/>
        <v>0</v>
      </c>
      <c r="AA279" s="75">
        <f t="shared" si="270"/>
        <v>0</v>
      </c>
      <c r="AB279" s="75">
        <f t="shared" si="270"/>
        <v>0</v>
      </c>
      <c r="AC279" s="75">
        <f t="shared" si="270"/>
        <v>0</v>
      </c>
      <c r="AD279" s="75">
        <f t="shared" si="270"/>
        <v>0</v>
      </c>
      <c r="AE279" s="75">
        <f t="shared" si="270"/>
        <v>0</v>
      </c>
      <c r="AF279" s="75">
        <f t="shared" si="270"/>
        <v>0</v>
      </c>
      <c r="AG279" s="75">
        <f t="shared" si="270"/>
        <v>0</v>
      </c>
      <c r="AH279" s="75">
        <f t="shared" si="270"/>
        <v>0</v>
      </c>
      <c r="AI279" s="75">
        <f t="shared" si="270"/>
        <v>0</v>
      </c>
      <c r="AJ279" s="75">
        <f t="shared" si="270"/>
        <v>0</v>
      </c>
      <c r="AK279" s="75">
        <f t="shared" si="270"/>
        <v>0</v>
      </c>
      <c r="AL279" s="75">
        <f t="shared" si="270"/>
        <v>0</v>
      </c>
      <c r="AM279" s="75">
        <f t="shared" si="270"/>
        <v>0</v>
      </c>
      <c r="AN279" s="75">
        <f t="shared" si="270"/>
        <v>0</v>
      </c>
      <c r="AO279" s="75">
        <f t="shared" si="270"/>
        <v>0</v>
      </c>
      <c r="AP279" s="75">
        <f t="shared" si="270"/>
        <v>0</v>
      </c>
      <c r="AQ279" s="75">
        <f t="shared" si="270"/>
        <v>0</v>
      </c>
      <c r="AR279" s="75">
        <f t="shared" si="270"/>
        <v>0</v>
      </c>
      <c r="AS279" s="75">
        <f t="shared" si="270"/>
        <v>0</v>
      </c>
      <c r="AT279" s="75">
        <f t="shared" si="270"/>
        <v>0</v>
      </c>
      <c r="AU279" s="75">
        <f t="shared" si="270"/>
        <v>0</v>
      </c>
      <c r="AV279" s="75">
        <f t="shared" si="270"/>
        <v>0</v>
      </c>
      <c r="AW279" s="75">
        <f t="shared" si="270"/>
        <v>0</v>
      </c>
      <c r="AX279" s="75">
        <f t="shared" ref="AX279:BN279" si="271">AX183*AX192*AX210</f>
        <v>0</v>
      </c>
      <c r="AY279" s="75">
        <f t="shared" si="271"/>
        <v>0</v>
      </c>
      <c r="AZ279" s="75">
        <f t="shared" si="271"/>
        <v>0</v>
      </c>
      <c r="BA279" s="75">
        <f t="shared" si="271"/>
        <v>0</v>
      </c>
      <c r="BB279" s="75">
        <f t="shared" si="271"/>
        <v>0</v>
      </c>
      <c r="BC279" s="75">
        <f t="shared" si="271"/>
        <v>0</v>
      </c>
      <c r="BD279" s="75">
        <f t="shared" si="271"/>
        <v>0</v>
      </c>
      <c r="BE279" s="75">
        <f t="shared" si="271"/>
        <v>0</v>
      </c>
      <c r="BF279" s="75">
        <f t="shared" si="271"/>
        <v>0</v>
      </c>
      <c r="BG279" s="75">
        <f t="shared" si="271"/>
        <v>0</v>
      </c>
      <c r="BH279" s="75">
        <f t="shared" si="271"/>
        <v>0</v>
      </c>
      <c r="BI279" s="75">
        <f t="shared" si="271"/>
        <v>0</v>
      </c>
      <c r="BJ279" s="75">
        <f t="shared" si="271"/>
        <v>0</v>
      </c>
      <c r="BK279" s="75">
        <f t="shared" si="271"/>
        <v>0</v>
      </c>
      <c r="BL279" s="75">
        <f t="shared" si="271"/>
        <v>0</v>
      </c>
      <c r="BM279" s="75">
        <f t="shared" si="271"/>
        <v>0</v>
      </c>
      <c r="BN279" s="75">
        <f t="shared" si="271"/>
        <v>0</v>
      </c>
    </row>
    <row r="280" spans="4:66" hidden="1" outlineLevel="1">
      <c r="E280" s="62" t="s">
        <v>214</v>
      </c>
      <c r="K280" s="103" t="str">
        <f t="array" ref="K280">IF(OR(L280:BM280&lt;0,L280:BM280&gt;1),"error","ok")</f>
        <v>ok</v>
      </c>
      <c r="R280" s="75">
        <f t="shared" ref="R280:AW280" si="272">R183*R195*R202*R210</f>
        <v>0.14575957664223285</v>
      </c>
      <c r="S280" s="75">
        <f t="shared" si="272"/>
        <v>0.22451679115220383</v>
      </c>
      <c r="T280" s="75">
        <f t="shared" si="272"/>
        <v>0.31992516010662381</v>
      </c>
      <c r="U280" s="75">
        <f t="shared" si="272"/>
        <v>0.38484267174550685</v>
      </c>
      <c r="V280" s="75">
        <f t="shared" si="272"/>
        <v>0.42142104362021493</v>
      </c>
      <c r="W280" s="75">
        <f t="shared" si="272"/>
        <v>0.45580431166978613</v>
      </c>
      <c r="X280" s="75">
        <f t="shared" si="272"/>
        <v>0.48416659720883037</v>
      </c>
      <c r="Y280" s="75">
        <f t="shared" si="272"/>
        <v>0.51333777142603332</v>
      </c>
      <c r="Z280" s="75">
        <f t="shared" si="272"/>
        <v>0.53682392005632351</v>
      </c>
      <c r="AA280" s="75">
        <f t="shared" si="272"/>
        <v>0.55384484380382248</v>
      </c>
      <c r="AB280" s="75">
        <f t="shared" si="272"/>
        <v>0.56715922422371823</v>
      </c>
      <c r="AC280" s="75">
        <f t="shared" si="272"/>
        <v>0.5780174468495326</v>
      </c>
      <c r="AD280" s="75">
        <f t="shared" si="272"/>
        <v>0.58785778541748457</v>
      </c>
      <c r="AE280" s="75">
        <f t="shared" si="272"/>
        <v>0.59570924219310251</v>
      </c>
      <c r="AF280" s="75">
        <f t="shared" si="272"/>
        <v>0.60410431174664125</v>
      </c>
      <c r="AG280" s="75">
        <f t="shared" si="272"/>
        <v>0.61316414682760179</v>
      </c>
      <c r="AH280" s="75">
        <f t="shared" si="272"/>
        <v>0.61429420335912632</v>
      </c>
      <c r="AI280" s="75">
        <f t="shared" si="272"/>
        <v>0.613748889842335</v>
      </c>
      <c r="AJ280" s="75">
        <f t="shared" si="272"/>
        <v>0.61318871226094407</v>
      </c>
      <c r="AK280" s="75">
        <f t="shared" si="272"/>
        <v>0.61260642596669668</v>
      </c>
      <c r="AL280" s="75">
        <f t="shared" si="272"/>
        <v>0.61201435474765153</v>
      </c>
      <c r="AM280" s="75">
        <f t="shared" si="272"/>
        <v>0.61142677883320573</v>
      </c>
      <c r="AN280" s="75">
        <f t="shared" si="272"/>
        <v>0.61084130876096054</v>
      </c>
      <c r="AO280" s="75">
        <f t="shared" si="272"/>
        <v>0.61024443183688182</v>
      </c>
      <c r="AP280" s="75">
        <f t="shared" si="272"/>
        <v>0.6096128220555177</v>
      </c>
      <c r="AQ280" s="75">
        <f t="shared" si="272"/>
        <v>0.60893757726171893</v>
      </c>
      <c r="AR280" s="75">
        <f t="shared" si="272"/>
        <v>0.60824228851750972</v>
      </c>
      <c r="AS280" s="75">
        <f t="shared" si="272"/>
        <v>0.60754138361078136</v>
      </c>
      <c r="AT280" s="75">
        <f t="shared" si="272"/>
        <v>0.60682800877169141</v>
      </c>
      <c r="AU280" s="75">
        <f t="shared" si="272"/>
        <v>0.60609622223569759</v>
      </c>
      <c r="AV280" s="75">
        <f t="shared" si="272"/>
        <v>0.60534777607153745</v>
      </c>
      <c r="AW280" s="75">
        <f t="shared" si="272"/>
        <v>0.60458873495096666</v>
      </c>
      <c r="AX280" s="75">
        <f t="shared" ref="AX280:BN280" si="273">AX183*AX195*AX202*AX210</f>
        <v>0.60382132331397453</v>
      </c>
      <c r="AY280" s="75">
        <f t="shared" si="273"/>
        <v>0.60304289311613679</v>
      </c>
      <c r="AZ280" s="75">
        <f t="shared" si="273"/>
        <v>0.60225098537171129</v>
      </c>
      <c r="BA280" s="75">
        <f t="shared" si="273"/>
        <v>0.60144865242301937</v>
      </c>
      <c r="BB280" s="75">
        <f t="shared" si="273"/>
        <v>0.60064181927859561</v>
      </c>
      <c r="BC280" s="75">
        <f t="shared" si="273"/>
        <v>0.59983299516453348</v>
      </c>
      <c r="BD280" s="75">
        <f t="shared" si="273"/>
        <v>0.59902044106253305</v>
      </c>
      <c r="BE280" s="75">
        <f t="shared" si="273"/>
        <v>0.59820213914524101</v>
      </c>
      <c r="BF280" s="75">
        <f t="shared" si="273"/>
        <v>0.59738006287825152</v>
      </c>
      <c r="BG280" s="75">
        <f t="shared" si="273"/>
        <v>0.59655822975151918</v>
      </c>
      <c r="BH280" s="75">
        <f t="shared" si="273"/>
        <v>0.59573779882969091</v>
      </c>
      <c r="BI280" s="75">
        <f t="shared" si="273"/>
        <v>0.59491653207128359</v>
      </c>
      <c r="BJ280" s="75">
        <f t="shared" si="273"/>
        <v>0.5942988897986754</v>
      </c>
      <c r="BK280" s="75">
        <f t="shared" si="273"/>
        <v>0.59388618019017625</v>
      </c>
      <c r="BL280" s="75">
        <f t="shared" si="273"/>
        <v>0.59347321745573178</v>
      </c>
      <c r="BM280" s="75">
        <f t="shared" si="273"/>
        <v>0.5930600020331207</v>
      </c>
      <c r="BN280" s="75">
        <f t="shared" si="273"/>
        <v>0.59264653436190529</v>
      </c>
    </row>
    <row r="281" spans="4:66" hidden="1" outlineLevel="1">
      <c r="E281" s="62" t="s">
        <v>215</v>
      </c>
      <c r="K281" s="103" t="str">
        <f t="array" ref="K281">IF(OR(L281:BM281&lt;0,L281:BM281&gt;1),"error","ok")</f>
        <v>ok</v>
      </c>
      <c r="R281" s="75">
        <f t="shared" ref="R281:AW281" si="274">R183*R195*R199*R210</f>
        <v>0</v>
      </c>
      <c r="S281" s="75">
        <f t="shared" si="274"/>
        <v>0</v>
      </c>
      <c r="T281" s="75">
        <f t="shared" si="274"/>
        <v>0</v>
      </c>
      <c r="U281" s="75">
        <f t="shared" si="274"/>
        <v>0</v>
      </c>
      <c r="V281" s="75">
        <f t="shared" si="274"/>
        <v>0</v>
      </c>
      <c r="W281" s="75">
        <f t="shared" si="274"/>
        <v>0</v>
      </c>
      <c r="X281" s="75">
        <f t="shared" si="274"/>
        <v>0</v>
      </c>
      <c r="Y281" s="75">
        <f t="shared" si="274"/>
        <v>0</v>
      </c>
      <c r="Z281" s="75">
        <f t="shared" si="274"/>
        <v>0</v>
      </c>
      <c r="AA281" s="75">
        <f t="shared" si="274"/>
        <v>0</v>
      </c>
      <c r="AB281" s="75">
        <f t="shared" si="274"/>
        <v>0</v>
      </c>
      <c r="AC281" s="75">
        <f t="shared" si="274"/>
        <v>0</v>
      </c>
      <c r="AD281" s="75">
        <f t="shared" si="274"/>
        <v>0</v>
      </c>
      <c r="AE281" s="75">
        <f t="shared" si="274"/>
        <v>0</v>
      </c>
      <c r="AF281" s="75">
        <f t="shared" si="274"/>
        <v>0</v>
      </c>
      <c r="AG281" s="75">
        <f t="shared" si="274"/>
        <v>0</v>
      </c>
      <c r="AH281" s="75">
        <f t="shared" si="274"/>
        <v>0</v>
      </c>
      <c r="AI281" s="75">
        <f t="shared" si="274"/>
        <v>0</v>
      </c>
      <c r="AJ281" s="75">
        <f t="shared" si="274"/>
        <v>0</v>
      </c>
      <c r="AK281" s="75">
        <f t="shared" si="274"/>
        <v>0</v>
      </c>
      <c r="AL281" s="75">
        <f t="shared" si="274"/>
        <v>0</v>
      </c>
      <c r="AM281" s="75">
        <f t="shared" si="274"/>
        <v>0</v>
      </c>
      <c r="AN281" s="75">
        <f t="shared" si="274"/>
        <v>0</v>
      </c>
      <c r="AO281" s="75">
        <f t="shared" si="274"/>
        <v>0</v>
      </c>
      <c r="AP281" s="75">
        <f t="shared" si="274"/>
        <v>0</v>
      </c>
      <c r="AQ281" s="75">
        <f t="shared" si="274"/>
        <v>0</v>
      </c>
      <c r="AR281" s="75">
        <f t="shared" si="274"/>
        <v>0</v>
      </c>
      <c r="AS281" s="75">
        <f t="shared" si="274"/>
        <v>0</v>
      </c>
      <c r="AT281" s="75">
        <f t="shared" si="274"/>
        <v>0</v>
      </c>
      <c r="AU281" s="75">
        <f t="shared" si="274"/>
        <v>0</v>
      </c>
      <c r="AV281" s="75">
        <f t="shared" si="274"/>
        <v>0</v>
      </c>
      <c r="AW281" s="75">
        <f t="shared" si="274"/>
        <v>0</v>
      </c>
      <c r="AX281" s="75">
        <f t="shared" ref="AX281:BN281" si="275">AX183*AX195*AX199*AX210</f>
        <v>0</v>
      </c>
      <c r="AY281" s="75">
        <f t="shared" si="275"/>
        <v>0</v>
      </c>
      <c r="AZ281" s="75">
        <f t="shared" si="275"/>
        <v>0</v>
      </c>
      <c r="BA281" s="75">
        <f t="shared" si="275"/>
        <v>0</v>
      </c>
      <c r="BB281" s="75">
        <f t="shared" si="275"/>
        <v>0</v>
      </c>
      <c r="BC281" s="75">
        <f t="shared" si="275"/>
        <v>0</v>
      </c>
      <c r="BD281" s="75">
        <f t="shared" si="275"/>
        <v>0</v>
      </c>
      <c r="BE281" s="75">
        <f t="shared" si="275"/>
        <v>0</v>
      </c>
      <c r="BF281" s="75">
        <f t="shared" si="275"/>
        <v>0</v>
      </c>
      <c r="BG281" s="75">
        <f t="shared" si="275"/>
        <v>0</v>
      </c>
      <c r="BH281" s="75">
        <f t="shared" si="275"/>
        <v>0</v>
      </c>
      <c r="BI281" s="75">
        <f t="shared" si="275"/>
        <v>0</v>
      </c>
      <c r="BJ281" s="75">
        <f t="shared" si="275"/>
        <v>0</v>
      </c>
      <c r="BK281" s="75">
        <f t="shared" si="275"/>
        <v>0</v>
      </c>
      <c r="BL281" s="75">
        <f t="shared" si="275"/>
        <v>0</v>
      </c>
      <c r="BM281" s="75">
        <f t="shared" si="275"/>
        <v>0</v>
      </c>
      <c r="BN281" s="75">
        <f t="shared" si="275"/>
        <v>0</v>
      </c>
    </row>
    <row r="282" spans="4:66" hidden="1" outlineLevel="1">
      <c r="E282" s="62" t="s">
        <v>216</v>
      </c>
      <c r="K282" s="103" t="str">
        <f t="array" ref="K282">IF(OR(L282:BM282&lt;0,L282:BM282&gt;1),"error","ok")</f>
        <v>ok</v>
      </c>
      <c r="R282" s="75">
        <f t="shared" ref="R282:AW282" si="276">R183*R208</f>
        <v>0</v>
      </c>
      <c r="S282" s="75">
        <f t="shared" si="276"/>
        <v>0</v>
      </c>
      <c r="T282" s="75">
        <f t="shared" si="276"/>
        <v>0</v>
      </c>
      <c r="U282" s="75">
        <f t="shared" si="276"/>
        <v>0</v>
      </c>
      <c r="V282" s="75">
        <f t="shared" si="276"/>
        <v>0</v>
      </c>
      <c r="W282" s="75">
        <f t="shared" si="276"/>
        <v>0</v>
      </c>
      <c r="X282" s="75">
        <f t="shared" si="276"/>
        <v>0</v>
      </c>
      <c r="Y282" s="75">
        <f t="shared" si="276"/>
        <v>0</v>
      </c>
      <c r="Z282" s="75">
        <f t="shared" si="276"/>
        <v>0</v>
      </c>
      <c r="AA282" s="75">
        <f t="shared" si="276"/>
        <v>0</v>
      </c>
      <c r="AB282" s="75">
        <f t="shared" si="276"/>
        <v>0</v>
      </c>
      <c r="AC282" s="75">
        <f t="shared" si="276"/>
        <v>0</v>
      </c>
      <c r="AD282" s="75">
        <f t="shared" si="276"/>
        <v>0</v>
      </c>
      <c r="AE282" s="75">
        <f t="shared" si="276"/>
        <v>0</v>
      </c>
      <c r="AF282" s="75">
        <f t="shared" si="276"/>
        <v>0</v>
      </c>
      <c r="AG282" s="75">
        <f t="shared" si="276"/>
        <v>0</v>
      </c>
      <c r="AH282" s="75">
        <f t="shared" si="276"/>
        <v>0</v>
      </c>
      <c r="AI282" s="75">
        <f t="shared" si="276"/>
        <v>0</v>
      </c>
      <c r="AJ282" s="75">
        <f t="shared" si="276"/>
        <v>0</v>
      </c>
      <c r="AK282" s="75">
        <f t="shared" si="276"/>
        <v>0</v>
      </c>
      <c r="AL282" s="75">
        <f t="shared" si="276"/>
        <v>0</v>
      </c>
      <c r="AM282" s="75">
        <f t="shared" si="276"/>
        <v>0</v>
      </c>
      <c r="AN282" s="75">
        <f t="shared" si="276"/>
        <v>0</v>
      </c>
      <c r="AO282" s="75">
        <f t="shared" si="276"/>
        <v>0</v>
      </c>
      <c r="AP282" s="75">
        <f t="shared" si="276"/>
        <v>0</v>
      </c>
      <c r="AQ282" s="75">
        <f t="shared" si="276"/>
        <v>0</v>
      </c>
      <c r="AR282" s="75">
        <f t="shared" si="276"/>
        <v>0</v>
      </c>
      <c r="AS282" s="75">
        <f t="shared" si="276"/>
        <v>0</v>
      </c>
      <c r="AT282" s="75">
        <f t="shared" si="276"/>
        <v>0</v>
      </c>
      <c r="AU282" s="75">
        <f t="shared" si="276"/>
        <v>0</v>
      </c>
      <c r="AV282" s="75">
        <f t="shared" si="276"/>
        <v>0</v>
      </c>
      <c r="AW282" s="75">
        <f t="shared" si="276"/>
        <v>0</v>
      </c>
      <c r="AX282" s="75">
        <f t="shared" ref="AX282:BN282" si="277">AX183*AX208</f>
        <v>0</v>
      </c>
      <c r="AY282" s="75">
        <f t="shared" si="277"/>
        <v>0</v>
      </c>
      <c r="AZ282" s="75">
        <f t="shared" si="277"/>
        <v>0</v>
      </c>
      <c r="BA282" s="75">
        <f t="shared" si="277"/>
        <v>0</v>
      </c>
      <c r="BB282" s="75">
        <f t="shared" si="277"/>
        <v>0</v>
      </c>
      <c r="BC282" s="75">
        <f t="shared" si="277"/>
        <v>0</v>
      </c>
      <c r="BD282" s="75">
        <f t="shared" si="277"/>
        <v>0</v>
      </c>
      <c r="BE282" s="75">
        <f t="shared" si="277"/>
        <v>0</v>
      </c>
      <c r="BF282" s="75">
        <f t="shared" si="277"/>
        <v>0</v>
      </c>
      <c r="BG282" s="75">
        <f t="shared" si="277"/>
        <v>0</v>
      </c>
      <c r="BH282" s="75">
        <f t="shared" si="277"/>
        <v>0</v>
      </c>
      <c r="BI282" s="75">
        <f t="shared" si="277"/>
        <v>0</v>
      </c>
      <c r="BJ282" s="75">
        <f t="shared" si="277"/>
        <v>0</v>
      </c>
      <c r="BK282" s="75">
        <f t="shared" si="277"/>
        <v>0</v>
      </c>
      <c r="BL282" s="75">
        <f t="shared" si="277"/>
        <v>0</v>
      </c>
      <c r="BM282" s="75">
        <f t="shared" si="277"/>
        <v>0</v>
      </c>
      <c r="BN282" s="75">
        <f t="shared" si="277"/>
        <v>0</v>
      </c>
    </row>
    <row r="283" spans="4:66" hidden="1" outlineLevel="1">
      <c r="E283" s="73" t="s">
        <v>217</v>
      </c>
    </row>
    <row r="284" spans="4:66" hidden="1" outlineLevel="1">
      <c r="E284" s="62" t="s">
        <v>218</v>
      </c>
      <c r="K284" s="103" t="str">
        <f t="array" ref="K284">IF(OR(L284:BM284&lt;0,L284:BM284&gt;1),"error","ok")</f>
        <v>ok</v>
      </c>
      <c r="R284" s="75">
        <f t="shared" ref="R284:AW284" si="278">R184*R218</f>
        <v>1.3568108955037052E-2</v>
      </c>
      <c r="S284" s="75">
        <f t="shared" si="278"/>
        <v>1.4654017631596138E-2</v>
      </c>
      <c r="T284" s="75">
        <f t="shared" si="278"/>
        <v>1.5916068599184624E-2</v>
      </c>
      <c r="U284" s="75">
        <f t="shared" si="278"/>
        <v>1.5233687493422824E-2</v>
      </c>
      <c r="V284" s="75">
        <f t="shared" si="278"/>
        <v>1.5889112714412623E-2</v>
      </c>
      <c r="W284" s="75">
        <f t="shared" si="278"/>
        <v>1.6982126261023679E-2</v>
      </c>
      <c r="X284" s="75">
        <f t="shared" si="278"/>
        <v>1.6753563262829112E-2</v>
      </c>
      <c r="Y284" s="75">
        <f t="shared" si="278"/>
        <v>1.5356967918235461E-2</v>
      </c>
      <c r="Z284" s="75">
        <f t="shared" si="278"/>
        <v>1.4220275358883653E-2</v>
      </c>
      <c r="AA284" s="75">
        <f t="shared" si="278"/>
        <v>1.335934535977247E-2</v>
      </c>
      <c r="AB284" s="75">
        <f t="shared" si="278"/>
        <v>1.2683644266964599E-2</v>
      </c>
      <c r="AC284" s="75">
        <f t="shared" si="278"/>
        <v>1.2134960724076537E-2</v>
      </c>
      <c r="AD284" s="75">
        <f t="shared" si="278"/>
        <v>1.1670358568879241E-2</v>
      </c>
      <c r="AE284" s="75">
        <f t="shared" si="278"/>
        <v>1.1316497312677911E-2</v>
      </c>
      <c r="AF284" s="75">
        <f t="shared" si="278"/>
        <v>1.1001262829563013E-2</v>
      </c>
      <c r="AG284" s="75">
        <f t="shared" si="278"/>
        <v>1.0720268594927047E-2</v>
      </c>
      <c r="AH284" s="75">
        <f t="shared" si="278"/>
        <v>1.0725386945490007E-2</v>
      </c>
      <c r="AI284" s="75">
        <f t="shared" si="278"/>
        <v>1.0777112482094998E-2</v>
      </c>
      <c r="AJ284" s="75">
        <f t="shared" si="278"/>
        <v>1.082819827738681E-2</v>
      </c>
      <c r="AK284" s="75">
        <f t="shared" si="278"/>
        <v>1.0878979582724695E-2</v>
      </c>
      <c r="AL284" s="75">
        <f t="shared" si="278"/>
        <v>1.092884688097118E-2</v>
      </c>
      <c r="AM284" s="75">
        <f t="shared" si="278"/>
        <v>1.0977094766678559E-2</v>
      </c>
      <c r="AN284" s="75">
        <f t="shared" si="278"/>
        <v>1.1023827657567493E-2</v>
      </c>
      <c r="AO284" s="75">
        <f t="shared" si="278"/>
        <v>1.1069689317221619E-2</v>
      </c>
      <c r="AP284" s="75">
        <f t="shared" si="278"/>
        <v>1.1115802290278223E-2</v>
      </c>
      <c r="AQ284" s="75">
        <f t="shared" si="278"/>
        <v>1.116259860694999E-2</v>
      </c>
      <c r="AR284" s="75">
        <f t="shared" si="278"/>
        <v>1.1208949036844789E-2</v>
      </c>
      <c r="AS284" s="75">
        <f t="shared" si="278"/>
        <v>1.125417961087717E-2</v>
      </c>
      <c r="AT284" s="75">
        <f t="shared" si="278"/>
        <v>1.1298640099826925E-2</v>
      </c>
      <c r="AU284" s="75">
        <f t="shared" si="278"/>
        <v>1.1342622697483717E-2</v>
      </c>
      <c r="AV284" s="75">
        <f t="shared" si="278"/>
        <v>1.1386055271094148E-2</v>
      </c>
      <c r="AW284" s="75">
        <f t="shared" si="278"/>
        <v>1.1428682248623779E-2</v>
      </c>
      <c r="AX284" s="75">
        <f t="shared" ref="AX284:BN284" si="279">AX184*AX218</f>
        <v>1.147044598127759E-2</v>
      </c>
      <c r="AY284" s="75">
        <f t="shared" si="279"/>
        <v>1.1511511763275346E-2</v>
      </c>
      <c r="AZ284" s="75">
        <f t="shared" si="279"/>
        <v>1.1552017400407162E-2</v>
      </c>
      <c r="BA284" s="75">
        <f t="shared" si="279"/>
        <v>1.1591832552392652E-2</v>
      </c>
      <c r="BB284" s="75">
        <f t="shared" si="279"/>
        <v>1.1630701799802029E-2</v>
      </c>
      <c r="BC284" s="75">
        <f t="shared" si="279"/>
        <v>1.1668542550457775E-2</v>
      </c>
      <c r="BD284" s="75">
        <f t="shared" si="279"/>
        <v>1.1705469720702858E-2</v>
      </c>
      <c r="BE284" s="75">
        <f t="shared" si="279"/>
        <v>1.1741598358589256E-2</v>
      </c>
      <c r="BF284" s="75">
        <f t="shared" si="279"/>
        <v>1.1776844161322674E-2</v>
      </c>
      <c r="BG284" s="75">
        <f t="shared" si="279"/>
        <v>1.1811026459665953E-2</v>
      </c>
      <c r="BH284" s="75">
        <f t="shared" si="279"/>
        <v>1.1844105107353141E-2</v>
      </c>
      <c r="BI284" s="75">
        <f t="shared" si="279"/>
        <v>1.1876201163673663E-2</v>
      </c>
      <c r="BJ284" s="75">
        <f t="shared" si="279"/>
        <v>1.1899844810734058E-2</v>
      </c>
      <c r="BK284" s="75">
        <f t="shared" si="279"/>
        <v>1.1915484419149108E-2</v>
      </c>
      <c r="BL284" s="75">
        <f t="shared" si="279"/>
        <v>1.1931138281364346E-2</v>
      </c>
      <c r="BM284" s="75">
        <f t="shared" si="279"/>
        <v>1.1946806386543728E-2</v>
      </c>
      <c r="BN284" s="75">
        <f t="shared" si="279"/>
        <v>1.1962488723769463E-2</v>
      </c>
    </row>
    <row r="285" spans="4:66" hidden="1" outlineLevel="1">
      <c r="E285" s="62" t="s">
        <v>19</v>
      </c>
      <c r="K285" s="103" t="str">
        <f t="array" ref="K285">IF(OR(L285:BM285&lt;0,L285:BM285&gt;1),"error","ok")</f>
        <v>ok</v>
      </c>
      <c r="R285" s="75">
        <f t="shared" ref="R285:AW285" si="280">R184*R221</f>
        <v>2.2779108220867795E-3</v>
      </c>
      <c r="S285" s="75">
        <f t="shared" si="280"/>
        <v>2.0644793191593935E-3</v>
      </c>
      <c r="T285" s="75">
        <f t="shared" si="280"/>
        <v>1.8151705915270002E-3</v>
      </c>
      <c r="U285" s="75">
        <f t="shared" si="280"/>
        <v>1.6354541453709156E-3</v>
      </c>
      <c r="V285" s="75">
        <f t="shared" si="280"/>
        <v>1.5088651508412953E-3</v>
      </c>
      <c r="W285" s="75">
        <f t="shared" si="280"/>
        <v>1.3696124659384485E-3</v>
      </c>
      <c r="X285" s="75">
        <f t="shared" si="280"/>
        <v>1.2317688657013119E-3</v>
      </c>
      <c r="Y285" s="75">
        <f t="shared" si="280"/>
        <v>1.1290872667801665E-3</v>
      </c>
      <c r="Z285" s="75">
        <f t="shared" si="280"/>
        <v>1.0455144481195313E-3</v>
      </c>
      <c r="AA285" s="75">
        <f t="shared" si="280"/>
        <v>9.8221646477014701E-4</v>
      </c>
      <c r="AB285" s="75">
        <f t="shared" si="280"/>
        <v>9.3253702908330921E-4</v>
      </c>
      <c r="AC285" s="75">
        <f t="shared" si="280"/>
        <v>8.9219627919927063E-4</v>
      </c>
      <c r="AD285" s="75">
        <f t="shared" si="280"/>
        <v>8.5803742828906022E-4</v>
      </c>
      <c r="AE285" s="75">
        <f t="shared" si="280"/>
        <v>8.3202055824602747E-4</v>
      </c>
      <c r="AF285" s="75">
        <f t="shared" si="280"/>
        <v>8.0884363667986221E-4</v>
      </c>
      <c r="AG285" s="75">
        <f t="shared" si="280"/>
        <v>7.881841540231736E-4</v>
      </c>
      <c r="AH285" s="75">
        <f t="shared" si="280"/>
        <v>7.8856046948325175E-4</v>
      </c>
      <c r="AI285" s="75">
        <f t="shared" si="280"/>
        <v>7.9236347571853328E-4</v>
      </c>
      <c r="AJ285" s="75">
        <f t="shared" si="280"/>
        <v>7.9611944638178069E-4</v>
      </c>
      <c r="AK285" s="75">
        <f t="shared" si="280"/>
        <v>7.9985303009132255E-4</v>
      </c>
      <c r="AL285" s="75">
        <f t="shared" si="280"/>
        <v>8.0351941344112274E-4</v>
      </c>
      <c r="AM285" s="75">
        <f t="shared" si="280"/>
        <v>8.0706673304817744E-4</v>
      </c>
      <c r="AN285" s="75">
        <f t="shared" si="280"/>
        <v>8.105026659955835E-4</v>
      </c>
      <c r="AO285" s="75">
        <f t="shared" si="280"/>
        <v>8.1387454358395771E-4</v>
      </c>
      <c r="AP285" s="75">
        <f t="shared" si="280"/>
        <v>8.1726489843712911E-4</v>
      </c>
      <c r="AQ285" s="75">
        <f t="shared" si="280"/>
        <v>8.2070549462562304E-4</v>
      </c>
      <c r="AR285" s="75">
        <f t="shared" si="280"/>
        <v>8.2411330797020003E-4</v>
      </c>
      <c r="AS285" s="75">
        <f t="shared" si="280"/>
        <v>8.2743878637720229E-4</v>
      </c>
      <c r="AT285" s="75">
        <f t="shared" si="280"/>
        <v>8.3070764597339768E-4</v>
      </c>
      <c r="AU285" s="75">
        <f t="shared" si="280"/>
        <v>8.3394136966407706E-4</v>
      </c>
      <c r="AV285" s="75">
        <f t="shared" si="280"/>
        <v>8.3713465404730461E-4</v>
      </c>
      <c r="AW285" s="75">
        <f t="shared" si="280"/>
        <v>8.4026870875174135E-4</v>
      </c>
      <c r="AX285" s="75">
        <f t="shared" ref="AX285:BN285" si="281">AX184*AX221</f>
        <v>8.4333929527661373E-4</v>
      </c>
      <c r="AY285" s="75">
        <f t="shared" si="281"/>
        <v>8.4635856651563081E-4</v>
      </c>
      <c r="AZ285" s="75">
        <f t="shared" si="281"/>
        <v>8.4933665433621186E-4</v>
      </c>
      <c r="BA285" s="75">
        <f t="shared" si="281"/>
        <v>8.5226397575610961E-4</v>
      </c>
      <c r="BB285" s="75">
        <f t="shared" si="281"/>
        <v>8.5512175162390594E-4</v>
      </c>
      <c r="BC285" s="75">
        <f t="shared" si="281"/>
        <v>8.5790390953152727E-4</v>
      </c>
      <c r="BD285" s="75">
        <f t="shared" si="281"/>
        <v>8.6061889845016914E-4</v>
      </c>
      <c r="BE285" s="75">
        <f t="shared" si="281"/>
        <v>8.6327517703464177E-4</v>
      </c>
      <c r="BF285" s="75">
        <f t="shared" si="281"/>
        <v>8.6586654710753838E-4</v>
      </c>
      <c r="BG285" s="75">
        <f t="shared" si="281"/>
        <v>8.6837972536083462E-4</v>
      </c>
      <c r="BH285" s="75">
        <f t="shared" si="281"/>
        <v>8.7081176012868491E-4</v>
      </c>
      <c r="BI285" s="75">
        <f t="shared" si="281"/>
        <v>8.7317155202890301E-4</v>
      </c>
      <c r="BJ285" s="75">
        <f t="shared" si="281"/>
        <v>8.7490989914131945E-4</v>
      </c>
      <c r="BK285" s="75">
        <f t="shared" si="281"/>
        <v>8.7605976692855972E-4</v>
      </c>
      <c r="BL285" s="75">
        <f t="shared" si="281"/>
        <v>8.7721068269508732E-4</v>
      </c>
      <c r="BM285" s="75">
        <f t="shared" si="281"/>
        <v>8.7836264564420611E-4</v>
      </c>
      <c r="BN285" s="75">
        <f t="shared" si="281"/>
        <v>8.7951565497320933E-4</v>
      </c>
    </row>
    <row r="286" spans="4:66" hidden="1" outlineLevel="1">
      <c r="E286" s="62" t="s">
        <v>219</v>
      </c>
      <c r="K286" s="103" t="str">
        <f t="array" ref="K286">IF(OR(L286:BM286&lt;0,L286:BM286&gt;1),"error","ok")</f>
        <v>ok</v>
      </c>
      <c r="R286" s="126">
        <f t="shared" ref="R286:AW286" si="282">R184*R224*R235</f>
        <v>3.5304360846263948E-2</v>
      </c>
      <c r="S286" s="126">
        <f t="shared" si="282"/>
        <v>3.5662481361954247E-2</v>
      </c>
      <c r="T286" s="126">
        <f t="shared" si="282"/>
        <v>3.5581797952182775E-2</v>
      </c>
      <c r="U286" s="126">
        <f t="shared" si="282"/>
        <v>3.7447129098949573E-2</v>
      </c>
      <c r="V286" s="126">
        <f t="shared" si="282"/>
        <v>3.8939919927335059E-2</v>
      </c>
      <c r="W286" s="126">
        <f t="shared" si="282"/>
        <v>4.0857321628849169E-2</v>
      </c>
      <c r="X286" s="126">
        <f t="shared" si="282"/>
        <v>4.2518646198556165E-2</v>
      </c>
      <c r="Y286" s="126">
        <f t="shared" si="282"/>
        <v>4.432827173920726E-2</v>
      </c>
      <c r="Z286" s="126">
        <f t="shared" si="282"/>
        <v>4.5629400465020904E-2</v>
      </c>
      <c r="AA286" s="126">
        <f t="shared" si="282"/>
        <v>4.6451598094184664E-2</v>
      </c>
      <c r="AB286" s="126">
        <f t="shared" si="282"/>
        <v>4.7019963630357819E-2</v>
      </c>
      <c r="AC286" s="126">
        <f t="shared" si="282"/>
        <v>4.7430751812900844E-2</v>
      </c>
      <c r="AD286" s="126">
        <f t="shared" si="282"/>
        <v>4.777989390177341E-2</v>
      </c>
      <c r="AE286" s="126">
        <f t="shared" si="282"/>
        <v>4.8039997941063291E-2</v>
      </c>
      <c r="AF286" s="126">
        <f t="shared" si="282"/>
        <v>4.833914489239257E-2</v>
      </c>
      <c r="AG286" s="126">
        <f t="shared" si="282"/>
        <v>4.8684333722630743E-2</v>
      </c>
      <c r="AH286" s="126">
        <f t="shared" si="282"/>
        <v>4.8761160959385097E-2</v>
      </c>
      <c r="AI286" s="126">
        <f t="shared" si="282"/>
        <v>4.877164776290762E-2</v>
      </c>
      <c r="AJ286" s="126">
        <f t="shared" si="282"/>
        <v>4.8780133633807489E-2</v>
      </c>
      <c r="AK286" s="126">
        <f t="shared" si="282"/>
        <v>4.8786454017546749E-2</v>
      </c>
      <c r="AL286" s="126">
        <f t="shared" si="282"/>
        <v>4.8790888985785513E-2</v>
      </c>
      <c r="AM286" s="126">
        <f t="shared" si="282"/>
        <v>4.8793789154266298E-2</v>
      </c>
      <c r="AN286" s="126">
        <f t="shared" si="282"/>
        <v>4.8795128936973714E-2</v>
      </c>
      <c r="AO286" s="126">
        <f t="shared" si="282"/>
        <v>4.879460191956321E-2</v>
      </c>
      <c r="AP286" s="126">
        <f t="shared" si="282"/>
        <v>4.8791631495168741E-2</v>
      </c>
      <c r="AQ286" s="126">
        <f t="shared" si="282"/>
        <v>4.8785975017943274E-2</v>
      </c>
      <c r="AR286" s="126">
        <f t="shared" si="282"/>
        <v>4.8778233269200076E-2</v>
      </c>
      <c r="AS286" s="126">
        <f t="shared" si="282"/>
        <v>4.8768815759666323E-2</v>
      </c>
      <c r="AT286" s="126">
        <f t="shared" si="282"/>
        <v>4.875757551659237E-2</v>
      </c>
      <c r="AU286" s="126">
        <f t="shared" si="282"/>
        <v>4.8744366816617944E-2</v>
      </c>
      <c r="AV286" s="126">
        <f t="shared" si="282"/>
        <v>4.8729254565790719E-2</v>
      </c>
      <c r="AW286" s="126">
        <f t="shared" si="282"/>
        <v>4.8712448262639298E-2</v>
      </c>
      <c r="AX286" s="126">
        <f t="shared" ref="AX286:BN286" si="283">AX184*AX224*AX235</f>
        <v>4.8694065082893617E-2</v>
      </c>
      <c r="AY286" s="126">
        <f t="shared" si="283"/>
        <v>4.8674072000545514E-2</v>
      </c>
      <c r="AZ286" s="126">
        <f t="shared" si="283"/>
        <v>4.8652422075037394E-2</v>
      </c>
      <c r="BA286" s="126">
        <f t="shared" si="283"/>
        <v>4.8629228143392378E-2</v>
      </c>
      <c r="BB286" s="126">
        <f t="shared" si="283"/>
        <v>4.8604705036357748E-2</v>
      </c>
      <c r="BC286" s="126">
        <f t="shared" si="283"/>
        <v>4.8578975996761642E-2</v>
      </c>
      <c r="BD286" s="126">
        <f t="shared" si="283"/>
        <v>4.8552028238411468E-2</v>
      </c>
      <c r="BE286" s="126">
        <f t="shared" si="283"/>
        <v>4.852382665183206E-2</v>
      </c>
      <c r="BF286" s="126">
        <f t="shared" si="283"/>
        <v>4.8494455244648668E-2</v>
      </c>
      <c r="BG286" s="126">
        <f t="shared" si="283"/>
        <v>4.8464067934699893E-2</v>
      </c>
      <c r="BH286" s="126">
        <f t="shared" si="283"/>
        <v>4.8432731808934086E-2</v>
      </c>
      <c r="BI286" s="126">
        <f t="shared" si="283"/>
        <v>4.8400400505940341E-2</v>
      </c>
      <c r="BJ286" s="126">
        <f t="shared" si="283"/>
        <v>4.8375583852702735E-2</v>
      </c>
      <c r="BK286" s="126">
        <f t="shared" si="283"/>
        <v>4.8358818645938016E-2</v>
      </c>
      <c r="BL286" s="126">
        <f t="shared" si="283"/>
        <v>4.8341990558688083E-2</v>
      </c>
      <c r="BM286" s="126">
        <f t="shared" si="283"/>
        <v>4.8325099639333256E-2</v>
      </c>
      <c r="BN286" s="126">
        <f t="shared" si="283"/>
        <v>4.8308145936594597E-2</v>
      </c>
    </row>
    <row r="287" spans="4:66" hidden="1" outlineLevel="1">
      <c r="E287" s="62" t="s">
        <v>220</v>
      </c>
      <c r="K287" s="103" t="str">
        <f t="array" ref="K287">IF(OR(L287:BM287&lt;0,L287:BM287&gt;1),"error","ok")</f>
        <v>ok</v>
      </c>
      <c r="R287" s="75">
        <f t="shared" ref="R287:AW287" si="284">R184*R224*R232*R263</f>
        <v>0</v>
      </c>
      <c r="S287" s="75">
        <f t="shared" si="284"/>
        <v>0.1002696695525646</v>
      </c>
      <c r="T287" s="75">
        <f t="shared" si="284"/>
        <v>0.14878979200919659</v>
      </c>
      <c r="U287" s="75">
        <f t="shared" si="284"/>
        <v>0.16868942045127774</v>
      </c>
      <c r="V287" s="75">
        <f t="shared" si="284"/>
        <v>0.17177582787993953</v>
      </c>
      <c r="W287" s="75">
        <f t="shared" si="284"/>
        <v>0.15709203874019553</v>
      </c>
      <c r="X287" s="75">
        <f t="shared" si="284"/>
        <v>0.13731164765031892</v>
      </c>
      <c r="Y287" s="75">
        <f t="shared" si="284"/>
        <v>0.123085686502254</v>
      </c>
      <c r="Z287" s="75">
        <f t="shared" si="284"/>
        <v>0.11176221654413411</v>
      </c>
      <c r="AA287" s="75">
        <f t="shared" si="284"/>
        <v>0.10333109262689687</v>
      </c>
      <c r="AB287" s="75">
        <f t="shared" si="284"/>
        <v>9.6797762113697935E-2</v>
      </c>
      <c r="AC287" s="75">
        <f t="shared" si="284"/>
        <v>9.1549271951853778E-2</v>
      </c>
      <c r="AD287" s="75">
        <f t="shared" si="284"/>
        <v>8.7131659969333364E-2</v>
      </c>
      <c r="AE287" s="75">
        <f t="shared" si="284"/>
        <v>8.3779394625222506E-2</v>
      </c>
      <c r="AF287" s="75">
        <f t="shared" si="284"/>
        <v>8.0780083992942883E-2</v>
      </c>
      <c r="AG287" s="75">
        <f t="shared" si="284"/>
        <v>7.8084860535084677E-2</v>
      </c>
      <c r="AH287" s="75">
        <f t="shared" si="284"/>
        <v>7.8085771307437352E-2</v>
      </c>
      <c r="AI287" s="75">
        <f t="shared" si="284"/>
        <v>7.8538003538837636E-2</v>
      </c>
      <c r="AJ287" s="75">
        <f t="shared" si="284"/>
        <v>7.8988480660627525E-2</v>
      </c>
      <c r="AK287" s="75">
        <f t="shared" si="284"/>
        <v>7.9439310636915228E-2</v>
      </c>
      <c r="AL287" s="75">
        <f t="shared" si="284"/>
        <v>7.9884195761894997E-2</v>
      </c>
      <c r="AM287" s="75">
        <f t="shared" si="284"/>
        <v>8.0316153610740196E-2</v>
      </c>
      <c r="AN287" s="75">
        <f t="shared" si="284"/>
        <v>8.0735803775508319E-2</v>
      </c>
      <c r="AO287" s="75">
        <f t="shared" si="284"/>
        <v>8.1148844308513893E-2</v>
      </c>
      <c r="AP287" s="75">
        <f t="shared" si="284"/>
        <v>8.1565470257981193E-2</v>
      </c>
      <c r="AQ287" s="75">
        <f t="shared" si="284"/>
        <v>8.1989562246903416E-2</v>
      </c>
      <c r="AR287" s="75">
        <f t="shared" si="284"/>
        <v>8.2410613854773218E-2</v>
      </c>
      <c r="AS287" s="75">
        <f t="shared" si="284"/>
        <v>8.282232703240941E-2</v>
      </c>
      <c r="AT287" s="75">
        <f t="shared" si="284"/>
        <v>8.3227878048114268E-2</v>
      </c>
      <c r="AU287" s="75">
        <f t="shared" si="284"/>
        <v>8.3629934416956681E-2</v>
      </c>
      <c r="AV287" s="75">
        <f t="shared" si="284"/>
        <v>8.4027801163492372E-2</v>
      </c>
      <c r="AW287" s="75">
        <f t="shared" si="284"/>
        <v>8.4419077030897738E-2</v>
      </c>
      <c r="AX287" s="75">
        <f t="shared" ref="AX287:BN287" si="285">AX184*AX224*AX232*AX263</f>
        <v>8.4803187292798399E-2</v>
      </c>
      <c r="AY287" s="75">
        <f t="shared" si="285"/>
        <v>8.5181630748795756E-2</v>
      </c>
      <c r="AZ287" s="75">
        <f t="shared" si="285"/>
        <v>8.5555665287854576E-2</v>
      </c>
      <c r="BA287" s="75">
        <f t="shared" si="285"/>
        <v>8.5924067543005189E-2</v>
      </c>
      <c r="BB287" s="75">
        <f t="shared" si="285"/>
        <v>8.6284446471988074E-2</v>
      </c>
      <c r="BC287" s="75">
        <f t="shared" si="285"/>
        <v>8.6636007390428302E-2</v>
      </c>
      <c r="BD287" s="75">
        <f t="shared" si="285"/>
        <v>8.6979791737940695E-2</v>
      </c>
      <c r="BE287" s="75">
        <f t="shared" si="285"/>
        <v>8.7316851059482101E-2</v>
      </c>
      <c r="BF287" s="75">
        <f t="shared" si="285"/>
        <v>8.7646391330979401E-2</v>
      </c>
      <c r="BG287" s="75">
        <f t="shared" si="285"/>
        <v>8.7966721675128007E-2</v>
      </c>
      <c r="BH287" s="75">
        <f t="shared" si="285"/>
        <v>8.8277453527198388E-2</v>
      </c>
      <c r="BI287" s="75">
        <f t="shared" si="285"/>
        <v>8.8579697596278248E-2</v>
      </c>
      <c r="BJ287" s="75">
        <f t="shared" si="285"/>
        <v>8.8802731718917158E-2</v>
      </c>
      <c r="BK287" s="75">
        <f t="shared" si="285"/>
        <v>8.8950397233535802E-2</v>
      </c>
      <c r="BL287" s="75">
        <f t="shared" si="285"/>
        <v>8.9098215802618133E-2</v>
      </c>
      <c r="BM287" s="75">
        <f t="shared" si="285"/>
        <v>8.924618726901469E-2</v>
      </c>
      <c r="BN287" s="75">
        <f t="shared" si="285"/>
        <v>8.9394311487127912E-2</v>
      </c>
    </row>
    <row r="288" spans="4:66" hidden="1" outlineLevel="1">
      <c r="E288" s="62" t="s">
        <v>221</v>
      </c>
      <c r="K288" s="103" t="str">
        <f t="array" ref="K288">IF(OR(L288:BM288&lt;0,L288:BM288&gt;1),"error","ok")</f>
        <v>ok</v>
      </c>
      <c r="R288" s="75">
        <f t="shared" ref="R288:AW288" si="286">R184*R224*R232*R257</f>
        <v>0.70815322673887193</v>
      </c>
      <c r="S288" s="75">
        <f t="shared" si="286"/>
        <v>0.53550912518785687</v>
      </c>
      <c r="T288" s="75">
        <f t="shared" si="286"/>
        <v>0.40295403469024238</v>
      </c>
      <c r="U288" s="75">
        <f t="shared" si="286"/>
        <v>0.32214569060128417</v>
      </c>
      <c r="V288" s="75">
        <f t="shared" si="286"/>
        <v>0.27484132460790328</v>
      </c>
      <c r="W288" s="75">
        <f t="shared" si="286"/>
        <v>0.24023638955014268</v>
      </c>
      <c r="X288" s="75">
        <f t="shared" si="286"/>
        <v>0.21277399592303178</v>
      </c>
      <c r="Y288" s="75">
        <f t="shared" si="286"/>
        <v>0.1924624088335786</v>
      </c>
      <c r="Z288" s="75">
        <f t="shared" si="286"/>
        <v>0.17584740922368558</v>
      </c>
      <c r="AA288" s="75">
        <f t="shared" si="286"/>
        <v>0.16328123571109157</v>
      </c>
      <c r="AB288" s="75">
        <f t="shared" si="286"/>
        <v>0.1534117693209994</v>
      </c>
      <c r="AC288" s="75">
        <f t="shared" si="286"/>
        <v>0.14539157896505975</v>
      </c>
      <c r="AD288" s="75">
        <f t="shared" si="286"/>
        <v>0.13857252622807831</v>
      </c>
      <c r="AE288" s="75">
        <f t="shared" si="286"/>
        <v>0.13337227564479939</v>
      </c>
      <c r="AF288" s="75">
        <f t="shared" si="286"/>
        <v>0.12868521020837573</v>
      </c>
      <c r="AG288" s="75">
        <f t="shared" si="286"/>
        <v>0.1244504043343922</v>
      </c>
      <c r="AH288" s="75">
        <f t="shared" si="286"/>
        <v>0.12449261014595489</v>
      </c>
      <c r="AI288" s="75">
        <f t="shared" si="286"/>
        <v>0.1252420313132856</v>
      </c>
      <c r="AJ288" s="75">
        <f t="shared" si="286"/>
        <v>0.12598021677572327</v>
      </c>
      <c r="AK288" s="75">
        <f t="shared" si="286"/>
        <v>0.12671307942982948</v>
      </c>
      <c r="AL288" s="75">
        <f t="shared" si="286"/>
        <v>0.12743235343828141</v>
      </c>
      <c r="AM288" s="75">
        <f t="shared" si="286"/>
        <v>0.12812814008465925</v>
      </c>
      <c r="AN288" s="75">
        <f t="shared" si="286"/>
        <v>0.12880229229581605</v>
      </c>
      <c r="AO288" s="75">
        <f t="shared" si="286"/>
        <v>0.12946450443910321</v>
      </c>
      <c r="AP288" s="75">
        <f t="shared" si="286"/>
        <v>0.13013146387051108</v>
      </c>
      <c r="AQ288" s="75">
        <f t="shared" si="286"/>
        <v>0.1308096568421187</v>
      </c>
      <c r="AR288" s="75">
        <f t="shared" si="286"/>
        <v>0.13148252652127837</v>
      </c>
      <c r="AS288" s="75">
        <f t="shared" si="286"/>
        <v>0.13214016760307068</v>
      </c>
      <c r="AT288" s="75">
        <f t="shared" si="286"/>
        <v>0.13278774734729226</v>
      </c>
      <c r="AU288" s="75">
        <f t="shared" si="286"/>
        <v>0.13342959125396991</v>
      </c>
      <c r="AV288" s="75">
        <f t="shared" si="286"/>
        <v>0.13406463902801036</v>
      </c>
      <c r="AW288" s="75">
        <f t="shared" si="286"/>
        <v>0.13468909333300125</v>
      </c>
      <c r="AX288" s="75">
        <f t="shared" ref="AX288:BN288" si="287">AX184*AX224*AX232*AX257</f>
        <v>0.13530206077329168</v>
      </c>
      <c r="AY288" s="75">
        <f t="shared" si="287"/>
        <v>0.13590594909274467</v>
      </c>
      <c r="AZ288" s="75">
        <f t="shared" si="287"/>
        <v>0.13650277669443528</v>
      </c>
      <c r="BA288" s="75">
        <f t="shared" si="287"/>
        <v>0.13709059970415688</v>
      </c>
      <c r="BB288" s="75">
        <f t="shared" si="287"/>
        <v>0.13766560881486359</v>
      </c>
      <c r="BC288" s="75">
        <f t="shared" si="287"/>
        <v>0.13822653999666321</v>
      </c>
      <c r="BD288" s="75">
        <f t="shared" si="287"/>
        <v>0.13877505755455113</v>
      </c>
      <c r="BE288" s="75">
        <f t="shared" si="287"/>
        <v>0.13931284109794256</v>
      </c>
      <c r="BF288" s="75">
        <f t="shared" si="287"/>
        <v>0.13983862508512118</v>
      </c>
      <c r="BG288" s="75">
        <f t="shared" si="287"/>
        <v>0.14034971265875684</v>
      </c>
      <c r="BH288" s="75">
        <f t="shared" si="287"/>
        <v>0.14084548450594733</v>
      </c>
      <c r="BI288" s="75">
        <f t="shared" si="287"/>
        <v>0.14132771319171314</v>
      </c>
      <c r="BJ288" s="75">
        <f t="shared" si="287"/>
        <v>0.14168356276561117</v>
      </c>
      <c r="BK288" s="75">
        <f t="shared" si="287"/>
        <v>0.14191916224396839</v>
      </c>
      <c r="BL288" s="75">
        <f t="shared" si="287"/>
        <v>0.14215500557299679</v>
      </c>
      <c r="BM288" s="75">
        <f t="shared" si="287"/>
        <v>0.14239109260753283</v>
      </c>
      <c r="BN288" s="75">
        <f t="shared" si="287"/>
        <v>0.14262742318860461</v>
      </c>
    </row>
    <row r="289" spans="1:66" hidden="1" outlineLevel="1">
      <c r="E289" s="73" t="s">
        <v>226</v>
      </c>
      <c r="K289" s="103" t="str">
        <f t="array" ref="K289">IF(AND(R289:BM289=1),"ok","error")</f>
        <v>ok</v>
      </c>
      <c r="R289" s="197">
        <f>SUM(R275:R288)</f>
        <v>0.99999999999999989</v>
      </c>
      <c r="S289" s="197">
        <f t="shared" ref="S289:BM289" si="288">SUM(S275:S288)</f>
        <v>1</v>
      </c>
      <c r="T289" s="197">
        <f t="shared" si="288"/>
        <v>1</v>
      </c>
      <c r="U289" s="197">
        <f t="shared" si="288"/>
        <v>0.99999999999999989</v>
      </c>
      <c r="V289" s="197">
        <f t="shared" si="288"/>
        <v>1</v>
      </c>
      <c r="W289" s="197">
        <f t="shared" si="288"/>
        <v>1</v>
      </c>
      <c r="X289" s="197">
        <f t="shared" si="288"/>
        <v>0.99999999999999989</v>
      </c>
      <c r="Y289" s="197">
        <f t="shared" si="288"/>
        <v>1.0000000000000002</v>
      </c>
      <c r="Z289" s="197">
        <f t="shared" si="288"/>
        <v>1</v>
      </c>
      <c r="AA289" s="197">
        <f t="shared" si="288"/>
        <v>1</v>
      </c>
      <c r="AB289" s="197">
        <f t="shared" si="288"/>
        <v>1.0000000000000002</v>
      </c>
      <c r="AC289" s="197">
        <f t="shared" si="288"/>
        <v>0.99999999999999978</v>
      </c>
      <c r="AD289" s="197">
        <f t="shared" si="288"/>
        <v>1</v>
      </c>
      <c r="AE289" s="197">
        <f t="shared" si="288"/>
        <v>1.0000000000000002</v>
      </c>
      <c r="AF289" s="197">
        <f t="shared" si="288"/>
        <v>1</v>
      </c>
      <c r="AG289" s="197">
        <f t="shared" si="288"/>
        <v>1</v>
      </c>
      <c r="AH289" s="197">
        <f t="shared" si="288"/>
        <v>0.99999999999999989</v>
      </c>
      <c r="AI289" s="197">
        <f t="shared" si="288"/>
        <v>1</v>
      </c>
      <c r="AJ289" s="197">
        <f t="shared" si="288"/>
        <v>1.0000000000000002</v>
      </c>
      <c r="AK289" s="197">
        <f t="shared" si="288"/>
        <v>1.0000000000000002</v>
      </c>
      <c r="AL289" s="197">
        <f t="shared" si="288"/>
        <v>0.99999999999999989</v>
      </c>
      <c r="AM289" s="197">
        <f t="shared" si="288"/>
        <v>0.99999999999999978</v>
      </c>
      <c r="AN289" s="197">
        <f t="shared" si="288"/>
        <v>1</v>
      </c>
      <c r="AO289" s="197">
        <f t="shared" si="288"/>
        <v>1</v>
      </c>
      <c r="AP289" s="197">
        <f t="shared" si="288"/>
        <v>1</v>
      </c>
      <c r="AQ289" s="197">
        <f t="shared" si="288"/>
        <v>1</v>
      </c>
      <c r="AR289" s="197">
        <f t="shared" si="288"/>
        <v>0.99999999999999978</v>
      </c>
      <c r="AS289" s="197">
        <f t="shared" si="288"/>
        <v>1</v>
      </c>
      <c r="AT289" s="197">
        <f t="shared" si="288"/>
        <v>1</v>
      </c>
      <c r="AU289" s="197">
        <f t="shared" si="288"/>
        <v>1</v>
      </c>
      <c r="AV289" s="197">
        <f t="shared" si="288"/>
        <v>1</v>
      </c>
      <c r="AW289" s="197">
        <f t="shared" si="288"/>
        <v>1.0000000000000002</v>
      </c>
      <c r="AX289" s="197">
        <f t="shared" si="288"/>
        <v>1.0000000000000002</v>
      </c>
      <c r="AY289" s="197">
        <f t="shared" si="288"/>
        <v>1</v>
      </c>
      <c r="AZ289" s="197">
        <f t="shared" si="288"/>
        <v>0.99999999999999978</v>
      </c>
      <c r="BA289" s="197">
        <f t="shared" si="288"/>
        <v>1</v>
      </c>
      <c r="BB289" s="197">
        <f t="shared" si="288"/>
        <v>1</v>
      </c>
      <c r="BC289" s="197">
        <f t="shared" si="288"/>
        <v>1</v>
      </c>
      <c r="BD289" s="197">
        <f t="shared" si="288"/>
        <v>0.99999999999999967</v>
      </c>
      <c r="BE289" s="197">
        <f t="shared" si="288"/>
        <v>1.0000000000000002</v>
      </c>
      <c r="BF289" s="197">
        <f t="shared" si="288"/>
        <v>1</v>
      </c>
      <c r="BG289" s="197">
        <f t="shared" si="288"/>
        <v>1</v>
      </c>
      <c r="BH289" s="197">
        <f t="shared" si="288"/>
        <v>1</v>
      </c>
      <c r="BI289" s="197">
        <f t="shared" si="288"/>
        <v>1</v>
      </c>
      <c r="BJ289" s="197">
        <f t="shared" si="288"/>
        <v>1</v>
      </c>
      <c r="BK289" s="197">
        <f t="shared" si="288"/>
        <v>1</v>
      </c>
      <c r="BL289" s="197">
        <f t="shared" si="288"/>
        <v>0.99999999999999978</v>
      </c>
      <c r="BM289" s="197">
        <f t="shared" si="288"/>
        <v>0.99999999999999989</v>
      </c>
      <c r="BN289" s="197">
        <f>SUM(BN275:BN288)</f>
        <v>1</v>
      </c>
    </row>
    <row r="290" spans="1:66" hidden="1" outlineLevel="1">
      <c r="D290" s="68"/>
    </row>
    <row r="291" spans="1:66" hidden="1" outlineLevel="1">
      <c r="D291" s="77" t="s">
        <v>210</v>
      </c>
    </row>
    <row r="292" spans="1:66" hidden="1" outlineLevel="1">
      <c r="E292" s="77" t="s">
        <v>211</v>
      </c>
    </row>
    <row r="293" spans="1:66" hidden="1" outlineLevel="1">
      <c r="E293" s="82" t="s">
        <v>206</v>
      </c>
      <c r="J293" t="s">
        <v>134</v>
      </c>
      <c r="R293" s="198">
        <f t="shared" ref="R293:BM293" si="289">R276*R$306</f>
        <v>17611513854</v>
      </c>
      <c r="S293" s="198">
        <f t="shared" si="289"/>
        <v>16712193544</v>
      </c>
      <c r="T293" s="198">
        <f t="shared" si="289"/>
        <v>14959564746</v>
      </c>
      <c r="U293" s="198">
        <f t="shared" si="289"/>
        <v>14228291998</v>
      </c>
      <c r="V293" s="198">
        <f t="shared" si="289"/>
        <v>14875302613</v>
      </c>
      <c r="W293" s="198">
        <f t="shared" si="289"/>
        <v>18103635581</v>
      </c>
      <c r="X293" s="198">
        <f t="shared" si="289"/>
        <v>23462166380.947029</v>
      </c>
      <c r="Y293" s="198">
        <f t="shared" si="289"/>
        <v>26451296710.470806</v>
      </c>
      <c r="Z293" s="198">
        <f t="shared" si="289"/>
        <v>29424479205.798939</v>
      </c>
      <c r="AA293" s="198">
        <f t="shared" si="289"/>
        <v>32290486603.782703</v>
      </c>
      <c r="AB293" s="198">
        <f t="shared" si="289"/>
        <v>34951291971.621979</v>
      </c>
      <c r="AC293" s="198">
        <f t="shared" si="289"/>
        <v>37307084030.332542</v>
      </c>
      <c r="AD293" s="198">
        <f t="shared" si="289"/>
        <v>39262055267.146149</v>
      </c>
      <c r="AE293" s="198">
        <f t="shared" si="289"/>
        <v>40730540361.695206</v>
      </c>
      <c r="AF293" s="198">
        <f t="shared" si="289"/>
        <v>41642991843.646294</v>
      </c>
      <c r="AG293" s="198">
        <f t="shared" si="289"/>
        <v>41951239318.589691</v>
      </c>
      <c r="AH293" s="198">
        <f t="shared" si="289"/>
        <v>41951239318.589691</v>
      </c>
      <c r="AI293" s="198">
        <f t="shared" si="289"/>
        <v>41951239318.589691</v>
      </c>
      <c r="AJ293" s="198">
        <f t="shared" si="289"/>
        <v>41951239318.589691</v>
      </c>
      <c r="AK293" s="198">
        <f t="shared" si="289"/>
        <v>41951239318.589691</v>
      </c>
      <c r="AL293" s="198">
        <f t="shared" si="289"/>
        <v>41951239318.589691</v>
      </c>
      <c r="AM293" s="198">
        <f t="shared" si="289"/>
        <v>41951239318.589691</v>
      </c>
      <c r="AN293" s="198">
        <f t="shared" si="289"/>
        <v>41951239318.589691</v>
      </c>
      <c r="AO293" s="198">
        <f t="shared" si="289"/>
        <v>41951239318.589691</v>
      </c>
      <c r="AP293" s="198">
        <f t="shared" si="289"/>
        <v>41951239318.589691</v>
      </c>
      <c r="AQ293" s="198">
        <f t="shared" si="289"/>
        <v>41951239318.589691</v>
      </c>
      <c r="AR293" s="198">
        <f t="shared" si="289"/>
        <v>41951239318.589691</v>
      </c>
      <c r="AS293" s="198">
        <f t="shared" si="289"/>
        <v>41951239318.589691</v>
      </c>
      <c r="AT293" s="198">
        <f t="shared" si="289"/>
        <v>41951239318.589691</v>
      </c>
      <c r="AU293" s="198">
        <f t="shared" si="289"/>
        <v>41951239318.589691</v>
      </c>
      <c r="AV293" s="198">
        <f t="shared" si="289"/>
        <v>41951239318.589691</v>
      </c>
      <c r="AW293" s="198">
        <f t="shared" si="289"/>
        <v>41951239318.589691</v>
      </c>
      <c r="AX293" s="198">
        <f t="shared" si="289"/>
        <v>41951239318.589691</v>
      </c>
      <c r="AY293" s="198">
        <f t="shared" si="289"/>
        <v>41951239318.589691</v>
      </c>
      <c r="AZ293" s="198">
        <f t="shared" si="289"/>
        <v>41951239318.589691</v>
      </c>
      <c r="BA293" s="198">
        <f t="shared" si="289"/>
        <v>41951239318.589691</v>
      </c>
      <c r="BB293" s="198">
        <f t="shared" si="289"/>
        <v>41951239318.589691</v>
      </c>
      <c r="BC293" s="198">
        <f t="shared" si="289"/>
        <v>41951239318.589691</v>
      </c>
      <c r="BD293" s="198">
        <f t="shared" si="289"/>
        <v>41951239318.589691</v>
      </c>
      <c r="BE293" s="198">
        <f t="shared" si="289"/>
        <v>41951239318.589691</v>
      </c>
      <c r="BF293" s="198">
        <f t="shared" si="289"/>
        <v>41951239318.589691</v>
      </c>
      <c r="BG293" s="198">
        <f t="shared" si="289"/>
        <v>41951239318.589691</v>
      </c>
      <c r="BH293" s="198">
        <f t="shared" si="289"/>
        <v>41951239318.589691</v>
      </c>
      <c r="BI293" s="198">
        <f t="shared" si="289"/>
        <v>41951239318.589691</v>
      </c>
      <c r="BJ293" s="198">
        <f t="shared" si="289"/>
        <v>41951239318.589691</v>
      </c>
      <c r="BK293" s="198">
        <f t="shared" si="289"/>
        <v>41951239318.589691</v>
      </c>
      <c r="BL293" s="198">
        <f t="shared" si="289"/>
        <v>41951239318.589691</v>
      </c>
      <c r="BM293" s="198">
        <f t="shared" si="289"/>
        <v>41951239318.589691</v>
      </c>
      <c r="BN293" s="198">
        <f>BN276*BN$306</f>
        <v>41951239318.589691</v>
      </c>
    </row>
    <row r="294" spans="1:66" hidden="1" outlineLevel="1">
      <c r="E294" s="82" t="s">
        <v>205</v>
      </c>
      <c r="J294" t="s">
        <v>134</v>
      </c>
      <c r="R294" s="198">
        <f t="shared" ref="R294:BM294" si="290">R277*R$306</f>
        <v>0</v>
      </c>
      <c r="S294" s="198">
        <f t="shared" si="290"/>
        <v>0</v>
      </c>
      <c r="T294" s="198">
        <f t="shared" si="290"/>
        <v>0</v>
      </c>
      <c r="U294" s="198">
        <f t="shared" si="290"/>
        <v>0</v>
      </c>
      <c r="V294" s="198">
        <f t="shared" si="290"/>
        <v>0</v>
      </c>
      <c r="W294" s="198">
        <f t="shared" si="290"/>
        <v>0</v>
      </c>
      <c r="X294" s="198">
        <f t="shared" si="290"/>
        <v>0</v>
      </c>
      <c r="Y294" s="198">
        <f t="shared" si="290"/>
        <v>0</v>
      </c>
      <c r="Z294" s="198">
        <f t="shared" si="290"/>
        <v>0</v>
      </c>
      <c r="AA294" s="198">
        <f t="shared" si="290"/>
        <v>0</v>
      </c>
      <c r="AB294" s="198">
        <f t="shared" si="290"/>
        <v>0</v>
      </c>
      <c r="AC294" s="198">
        <f t="shared" si="290"/>
        <v>0</v>
      </c>
      <c r="AD294" s="198">
        <f t="shared" si="290"/>
        <v>0</v>
      </c>
      <c r="AE294" s="198">
        <f t="shared" si="290"/>
        <v>0</v>
      </c>
      <c r="AF294" s="198">
        <f t="shared" si="290"/>
        <v>0</v>
      </c>
      <c r="AG294" s="198">
        <f t="shared" si="290"/>
        <v>0</v>
      </c>
      <c r="AH294" s="198">
        <f t="shared" si="290"/>
        <v>0</v>
      </c>
      <c r="AI294" s="198">
        <f t="shared" si="290"/>
        <v>0</v>
      </c>
      <c r="AJ294" s="198">
        <f t="shared" si="290"/>
        <v>0</v>
      </c>
      <c r="AK294" s="198">
        <f t="shared" si="290"/>
        <v>0</v>
      </c>
      <c r="AL294" s="198">
        <f t="shared" si="290"/>
        <v>0</v>
      </c>
      <c r="AM294" s="198">
        <f t="shared" si="290"/>
        <v>0</v>
      </c>
      <c r="AN294" s="198">
        <f t="shared" si="290"/>
        <v>0</v>
      </c>
      <c r="AO294" s="198">
        <f t="shared" si="290"/>
        <v>0</v>
      </c>
      <c r="AP294" s="198">
        <f t="shared" si="290"/>
        <v>0</v>
      </c>
      <c r="AQ294" s="198">
        <f t="shared" si="290"/>
        <v>0</v>
      </c>
      <c r="AR294" s="198">
        <f t="shared" si="290"/>
        <v>0</v>
      </c>
      <c r="AS294" s="198">
        <f t="shared" si="290"/>
        <v>0</v>
      </c>
      <c r="AT294" s="198">
        <f t="shared" si="290"/>
        <v>0</v>
      </c>
      <c r="AU294" s="198">
        <f t="shared" si="290"/>
        <v>0</v>
      </c>
      <c r="AV294" s="198">
        <f t="shared" si="290"/>
        <v>0</v>
      </c>
      <c r="AW294" s="198">
        <f t="shared" si="290"/>
        <v>0</v>
      </c>
      <c r="AX294" s="198">
        <f t="shared" si="290"/>
        <v>0</v>
      </c>
      <c r="AY294" s="198">
        <f t="shared" si="290"/>
        <v>0</v>
      </c>
      <c r="AZ294" s="198">
        <f t="shared" si="290"/>
        <v>0</v>
      </c>
      <c r="BA294" s="198">
        <f t="shared" si="290"/>
        <v>0</v>
      </c>
      <c r="BB294" s="198">
        <f t="shared" si="290"/>
        <v>0</v>
      </c>
      <c r="BC294" s="198">
        <f t="shared" si="290"/>
        <v>0</v>
      </c>
      <c r="BD294" s="198">
        <f t="shared" si="290"/>
        <v>0</v>
      </c>
      <c r="BE294" s="198">
        <f t="shared" si="290"/>
        <v>0</v>
      </c>
      <c r="BF294" s="198">
        <f t="shared" si="290"/>
        <v>0</v>
      </c>
      <c r="BG294" s="198">
        <f t="shared" si="290"/>
        <v>0</v>
      </c>
      <c r="BH294" s="198">
        <f t="shared" si="290"/>
        <v>0</v>
      </c>
      <c r="BI294" s="198">
        <f t="shared" si="290"/>
        <v>0</v>
      </c>
      <c r="BJ294" s="198">
        <f t="shared" si="290"/>
        <v>0</v>
      </c>
      <c r="BK294" s="198">
        <f t="shared" si="290"/>
        <v>0</v>
      </c>
      <c r="BL294" s="198">
        <f t="shared" si="290"/>
        <v>0</v>
      </c>
      <c r="BM294" s="198">
        <f t="shared" si="290"/>
        <v>0</v>
      </c>
      <c r="BN294" s="198">
        <f>BN277*BN$306</f>
        <v>0</v>
      </c>
    </row>
    <row r="295" spans="1:66" hidden="1" outlineLevel="1">
      <c r="E295" s="73" t="s">
        <v>212</v>
      </c>
      <c r="Z295" s="50"/>
    </row>
    <row r="296" spans="1:66" hidden="1" outlineLevel="1">
      <c r="E296" s="62" t="s">
        <v>213</v>
      </c>
      <c r="J296" t="s">
        <v>134</v>
      </c>
      <c r="R296" s="199">
        <f t="shared" ref="R296:BM296" si="291">R279*R$306</f>
        <v>0</v>
      </c>
      <c r="S296" s="199">
        <f t="shared" si="291"/>
        <v>0</v>
      </c>
      <c r="T296" s="199">
        <f t="shared" si="291"/>
        <v>0</v>
      </c>
      <c r="U296" s="199">
        <f t="shared" si="291"/>
        <v>0</v>
      </c>
      <c r="V296" s="199">
        <f t="shared" si="291"/>
        <v>0</v>
      </c>
      <c r="W296" s="199">
        <f t="shared" si="291"/>
        <v>0</v>
      </c>
      <c r="X296" s="199">
        <f t="shared" si="291"/>
        <v>0</v>
      </c>
      <c r="Y296" s="199">
        <f t="shared" si="291"/>
        <v>0</v>
      </c>
      <c r="Z296" s="199">
        <f t="shared" si="291"/>
        <v>0</v>
      </c>
      <c r="AA296" s="199">
        <f t="shared" si="291"/>
        <v>0</v>
      </c>
      <c r="AB296" s="199">
        <f t="shared" si="291"/>
        <v>0</v>
      </c>
      <c r="AC296" s="199">
        <f t="shared" si="291"/>
        <v>0</v>
      </c>
      <c r="AD296" s="199">
        <f t="shared" si="291"/>
        <v>0</v>
      </c>
      <c r="AE296" s="199">
        <f t="shared" si="291"/>
        <v>0</v>
      </c>
      <c r="AF296" s="199">
        <f t="shared" si="291"/>
        <v>0</v>
      </c>
      <c r="AG296" s="199">
        <f t="shared" si="291"/>
        <v>0</v>
      </c>
      <c r="AH296" s="199">
        <f t="shared" si="291"/>
        <v>0</v>
      </c>
      <c r="AI296" s="199">
        <f t="shared" si="291"/>
        <v>0</v>
      </c>
      <c r="AJ296" s="199">
        <f t="shared" si="291"/>
        <v>0</v>
      </c>
      <c r="AK296" s="199">
        <f t="shared" si="291"/>
        <v>0</v>
      </c>
      <c r="AL296" s="199">
        <f t="shared" si="291"/>
        <v>0</v>
      </c>
      <c r="AM296" s="199">
        <f t="shared" si="291"/>
        <v>0</v>
      </c>
      <c r="AN296" s="199">
        <f t="shared" si="291"/>
        <v>0</v>
      </c>
      <c r="AO296" s="199">
        <f t="shared" si="291"/>
        <v>0</v>
      </c>
      <c r="AP296" s="199">
        <f t="shared" si="291"/>
        <v>0</v>
      </c>
      <c r="AQ296" s="199">
        <f t="shared" si="291"/>
        <v>0</v>
      </c>
      <c r="AR296" s="199">
        <f t="shared" si="291"/>
        <v>0</v>
      </c>
      <c r="AS296" s="199">
        <f t="shared" si="291"/>
        <v>0</v>
      </c>
      <c r="AT296" s="199">
        <f t="shared" si="291"/>
        <v>0</v>
      </c>
      <c r="AU296" s="199">
        <f t="shared" si="291"/>
        <v>0</v>
      </c>
      <c r="AV296" s="199">
        <f t="shared" si="291"/>
        <v>0</v>
      </c>
      <c r="AW296" s="199">
        <f t="shared" si="291"/>
        <v>0</v>
      </c>
      <c r="AX296" s="199">
        <f t="shared" si="291"/>
        <v>0</v>
      </c>
      <c r="AY296" s="199">
        <f t="shared" si="291"/>
        <v>0</v>
      </c>
      <c r="AZ296" s="199">
        <f t="shared" si="291"/>
        <v>0</v>
      </c>
      <c r="BA296" s="199">
        <f t="shared" si="291"/>
        <v>0</v>
      </c>
      <c r="BB296" s="199">
        <f t="shared" si="291"/>
        <v>0</v>
      </c>
      <c r="BC296" s="199">
        <f t="shared" si="291"/>
        <v>0</v>
      </c>
      <c r="BD296" s="199">
        <f t="shared" si="291"/>
        <v>0</v>
      </c>
      <c r="BE296" s="199">
        <f t="shared" si="291"/>
        <v>0</v>
      </c>
      <c r="BF296" s="199">
        <f t="shared" si="291"/>
        <v>0</v>
      </c>
      <c r="BG296" s="199">
        <f t="shared" si="291"/>
        <v>0</v>
      </c>
      <c r="BH296" s="199">
        <f t="shared" si="291"/>
        <v>0</v>
      </c>
      <c r="BI296" s="199">
        <f t="shared" si="291"/>
        <v>0</v>
      </c>
      <c r="BJ296" s="199">
        <f t="shared" si="291"/>
        <v>0</v>
      </c>
      <c r="BK296" s="199">
        <f t="shared" si="291"/>
        <v>0</v>
      </c>
      <c r="BL296" s="199">
        <f t="shared" si="291"/>
        <v>0</v>
      </c>
      <c r="BM296" s="199">
        <f t="shared" si="291"/>
        <v>0</v>
      </c>
      <c r="BN296" s="199">
        <f>BN279*BN$306</f>
        <v>0</v>
      </c>
    </row>
    <row r="297" spans="1:66" hidden="1" outlineLevel="1">
      <c r="A297" s="281" t="s">
        <v>536</v>
      </c>
      <c r="E297" s="62" t="s">
        <v>214</v>
      </c>
      <c r="J297" t="s">
        <v>134</v>
      </c>
      <c r="R297" s="199">
        <v>5675999331.1462164</v>
      </c>
      <c r="S297" s="199">
        <v>9019753709.4811478</v>
      </c>
      <c r="T297" s="199">
        <v>12647993621.761959</v>
      </c>
      <c r="U297" s="199">
        <v>14594584899.097015</v>
      </c>
      <c r="V297" s="199">
        <v>5942708071.371419</v>
      </c>
      <c r="W297" s="199">
        <v>6934759508.1352043</v>
      </c>
      <c r="X297" s="199">
        <v>7951447873.0462484</v>
      </c>
      <c r="Y297" s="199">
        <v>9068911458.7668324</v>
      </c>
      <c r="Z297" s="199">
        <v>10147656744.250891</v>
      </c>
      <c r="AA297" s="199">
        <v>11094558548.177603</v>
      </c>
      <c r="AB297" s="199">
        <v>11970314812.284222</v>
      </c>
      <c r="AC297" s="199">
        <v>12751181452.769356</v>
      </c>
      <c r="AD297" s="199">
        <v>13480547551.715675</v>
      </c>
      <c r="AE297" s="199">
        <v>14079900069.600672</v>
      </c>
      <c r="AF297" s="199">
        <v>14675573436.029997</v>
      </c>
      <c r="AG297" s="199">
        <v>15268704425.962578</v>
      </c>
      <c r="AH297" s="199">
        <v>15453171357.287619</v>
      </c>
      <c r="AI297" s="199">
        <v>15530772338.766008</v>
      </c>
      <c r="AJ297" s="199">
        <v>15604992618.566082</v>
      </c>
      <c r="AK297" s="199">
        <v>15675658515.805416</v>
      </c>
      <c r="AL297" s="199">
        <v>15742633562.216499</v>
      </c>
      <c r="AM297" s="199">
        <v>15805776831.942654</v>
      </c>
      <c r="AN297" s="199">
        <v>15864935380.145967</v>
      </c>
      <c r="AO297" s="199">
        <v>15919952035.533596</v>
      </c>
      <c r="AP297" s="199">
        <v>15970680919.371977</v>
      </c>
      <c r="AQ297" s="199">
        <v>16017026110.945625</v>
      </c>
      <c r="AR297" s="199">
        <v>16058965289.289425</v>
      </c>
      <c r="AS297" s="199">
        <v>16096509020.540709</v>
      </c>
      <c r="AT297" s="199">
        <v>16129635247.887793</v>
      </c>
      <c r="AU297" s="199">
        <v>16158285626.441092</v>
      </c>
      <c r="AV297" s="199">
        <v>16182442193.767128</v>
      </c>
      <c r="AW297" s="199">
        <v>16202183667.589039</v>
      </c>
      <c r="AX297" s="199">
        <v>16217635685.883577</v>
      </c>
      <c r="AY297" s="199">
        <v>16228884626.823429</v>
      </c>
      <c r="AZ297" s="199">
        <v>16235960901.072607</v>
      </c>
      <c r="BA297" s="199">
        <v>16238899773.114473</v>
      </c>
      <c r="BB297" s="199">
        <v>16237792937.209578</v>
      </c>
      <c r="BC297" s="199">
        <v>16232762564.320833</v>
      </c>
      <c r="BD297" s="199">
        <v>16223906094.045977</v>
      </c>
      <c r="BE297" s="199">
        <v>16211279592.951229</v>
      </c>
      <c r="BF297" s="199">
        <v>16194925160.49003</v>
      </c>
      <c r="BG297" s="199">
        <v>16174900349.091669</v>
      </c>
      <c r="BH297" s="199">
        <v>16151273475.437849</v>
      </c>
      <c r="BI297" s="199">
        <v>16124103808.955175</v>
      </c>
      <c r="BJ297" s="199">
        <v>16101970392.775129</v>
      </c>
      <c r="BK297" s="199">
        <v>16086639229.541481</v>
      </c>
      <c r="BL297" s="199">
        <v>16071322663.562721</v>
      </c>
      <c r="BM297" s="199">
        <v>16056020680.940376</v>
      </c>
      <c r="BN297" s="199">
        <v>16040733267.7892</v>
      </c>
    </row>
    <row r="298" spans="1:66" hidden="1" outlineLevel="1">
      <c r="A298" s="281" t="s">
        <v>536</v>
      </c>
      <c r="E298" s="62" t="s">
        <v>215</v>
      </c>
      <c r="J298" t="s">
        <v>134</v>
      </c>
      <c r="R298" s="199">
        <v>630666592.34957957</v>
      </c>
      <c r="S298" s="199">
        <v>1002194856.6090163</v>
      </c>
      <c r="T298" s="199">
        <v>2231998874.4285808</v>
      </c>
      <c r="U298" s="199">
        <v>3648646224.7742538</v>
      </c>
      <c r="V298" s="199">
        <v>5942708071.371419</v>
      </c>
      <c r="W298" s="199">
        <v>6934759508.1352043</v>
      </c>
      <c r="X298" s="199">
        <v>7951447873.0462484</v>
      </c>
      <c r="Y298" s="199">
        <v>9068911458.7668324</v>
      </c>
      <c r="Z298" s="199">
        <v>10147656744.250891</v>
      </c>
      <c r="AA298" s="199">
        <v>11094558548.177603</v>
      </c>
      <c r="AB298" s="199">
        <v>11970314812.284222</v>
      </c>
      <c r="AC298" s="199">
        <v>12751181452.769356</v>
      </c>
      <c r="AD298" s="199">
        <v>13480547551.715675</v>
      </c>
      <c r="AE298" s="199">
        <v>14079900069.600672</v>
      </c>
      <c r="AF298" s="199">
        <v>14675573436.029997</v>
      </c>
      <c r="AG298" s="199">
        <v>15268704425.962578</v>
      </c>
      <c r="AH298" s="199">
        <v>15453171357.287619</v>
      </c>
      <c r="AI298" s="199">
        <v>15530772338.766008</v>
      </c>
      <c r="AJ298" s="199">
        <v>15604992618.566082</v>
      </c>
      <c r="AK298" s="199">
        <v>15675658515.805416</v>
      </c>
      <c r="AL298" s="199">
        <v>15742633562.216499</v>
      </c>
      <c r="AM298" s="199">
        <v>15805776831.942654</v>
      </c>
      <c r="AN298" s="199">
        <v>15864935380.145967</v>
      </c>
      <c r="AO298" s="199">
        <v>15919952035.533596</v>
      </c>
      <c r="AP298" s="199">
        <v>15970680919.371977</v>
      </c>
      <c r="AQ298" s="199">
        <v>16017026110.945625</v>
      </c>
      <c r="AR298" s="199">
        <v>16058965289.289425</v>
      </c>
      <c r="AS298" s="199">
        <v>16096509020.540709</v>
      </c>
      <c r="AT298" s="199">
        <v>16129635247.887793</v>
      </c>
      <c r="AU298" s="199">
        <v>16158285626.441092</v>
      </c>
      <c r="AV298" s="199">
        <v>16182442193.767128</v>
      </c>
      <c r="AW298" s="199">
        <v>16202183667.589039</v>
      </c>
      <c r="AX298" s="199">
        <v>16217635685.883577</v>
      </c>
      <c r="AY298" s="199">
        <v>16228884626.823429</v>
      </c>
      <c r="AZ298" s="199">
        <v>16235960901.072607</v>
      </c>
      <c r="BA298" s="199">
        <v>16238899773.114473</v>
      </c>
      <c r="BB298" s="199">
        <v>16237792937.209578</v>
      </c>
      <c r="BC298" s="199">
        <v>16232762564.320833</v>
      </c>
      <c r="BD298" s="199">
        <v>16223906094.045977</v>
      </c>
      <c r="BE298" s="199">
        <v>16211279592.951229</v>
      </c>
      <c r="BF298" s="199">
        <v>16194925160.49003</v>
      </c>
      <c r="BG298" s="199">
        <v>16174900349.091669</v>
      </c>
      <c r="BH298" s="199">
        <v>16151273475.437849</v>
      </c>
      <c r="BI298" s="199">
        <v>16124103808.955175</v>
      </c>
      <c r="BJ298" s="199">
        <v>16101970392.775129</v>
      </c>
      <c r="BK298" s="199">
        <v>16086639229.541481</v>
      </c>
      <c r="BL298" s="199">
        <v>16071322663.562721</v>
      </c>
      <c r="BM298" s="199">
        <v>16056020680.940376</v>
      </c>
      <c r="BN298" s="199">
        <v>16040733267.7892</v>
      </c>
    </row>
    <row r="299" spans="1:66" hidden="1" outlineLevel="1">
      <c r="E299" s="62" t="s">
        <v>216</v>
      </c>
      <c r="J299" t="s">
        <v>134</v>
      </c>
      <c r="R299" s="199">
        <f t="shared" ref="R299:BM299" si="292">R282*R$306</f>
        <v>0</v>
      </c>
      <c r="S299" s="199">
        <f t="shared" si="292"/>
        <v>0</v>
      </c>
      <c r="T299" s="199">
        <f t="shared" si="292"/>
        <v>0</v>
      </c>
      <c r="U299" s="199">
        <f t="shared" si="292"/>
        <v>0</v>
      </c>
      <c r="V299" s="199">
        <f t="shared" si="292"/>
        <v>0</v>
      </c>
      <c r="W299" s="199">
        <f t="shared" si="292"/>
        <v>0</v>
      </c>
      <c r="X299" s="199">
        <f>X282*X$306</f>
        <v>0</v>
      </c>
      <c r="Y299" s="199">
        <f t="shared" si="292"/>
        <v>0</v>
      </c>
      <c r="Z299" s="199">
        <f t="shared" si="292"/>
        <v>0</v>
      </c>
      <c r="AA299" s="199">
        <f t="shared" si="292"/>
        <v>0</v>
      </c>
      <c r="AB299" s="199">
        <f t="shared" si="292"/>
        <v>0</v>
      </c>
      <c r="AC299" s="199">
        <f t="shared" si="292"/>
        <v>0</v>
      </c>
      <c r="AD299" s="199">
        <f t="shared" si="292"/>
        <v>0</v>
      </c>
      <c r="AE299" s="199">
        <f t="shared" si="292"/>
        <v>0</v>
      </c>
      <c r="AF299" s="199">
        <f t="shared" si="292"/>
        <v>0</v>
      </c>
      <c r="AG299" s="199">
        <f t="shared" si="292"/>
        <v>0</v>
      </c>
      <c r="AH299" s="199">
        <f t="shared" si="292"/>
        <v>0</v>
      </c>
      <c r="AI299" s="199">
        <f t="shared" si="292"/>
        <v>0</v>
      </c>
      <c r="AJ299" s="199">
        <f t="shared" si="292"/>
        <v>0</v>
      </c>
      <c r="AK299" s="199">
        <f t="shared" si="292"/>
        <v>0</v>
      </c>
      <c r="AL299" s="199">
        <f t="shared" si="292"/>
        <v>0</v>
      </c>
      <c r="AM299" s="199">
        <f t="shared" si="292"/>
        <v>0</v>
      </c>
      <c r="AN299" s="199">
        <f t="shared" si="292"/>
        <v>0</v>
      </c>
      <c r="AO299" s="199">
        <f t="shared" si="292"/>
        <v>0</v>
      </c>
      <c r="AP299" s="199">
        <f t="shared" si="292"/>
        <v>0</v>
      </c>
      <c r="AQ299" s="199">
        <f t="shared" si="292"/>
        <v>0</v>
      </c>
      <c r="AR299" s="199">
        <f t="shared" si="292"/>
        <v>0</v>
      </c>
      <c r="AS299" s="199">
        <f t="shared" si="292"/>
        <v>0</v>
      </c>
      <c r="AT299" s="199">
        <f t="shared" si="292"/>
        <v>0</v>
      </c>
      <c r="AU299" s="199">
        <f t="shared" si="292"/>
        <v>0</v>
      </c>
      <c r="AV299" s="199">
        <f t="shared" si="292"/>
        <v>0</v>
      </c>
      <c r="AW299" s="199">
        <f t="shared" si="292"/>
        <v>0</v>
      </c>
      <c r="AX299" s="199">
        <f t="shared" si="292"/>
        <v>0</v>
      </c>
      <c r="AY299" s="199">
        <f t="shared" si="292"/>
        <v>0</v>
      </c>
      <c r="AZ299" s="199">
        <f t="shared" si="292"/>
        <v>0</v>
      </c>
      <c r="BA299" s="199">
        <f t="shared" si="292"/>
        <v>0</v>
      </c>
      <c r="BB299" s="199">
        <f t="shared" si="292"/>
        <v>0</v>
      </c>
      <c r="BC299" s="199">
        <f t="shared" si="292"/>
        <v>0</v>
      </c>
      <c r="BD299" s="199">
        <f t="shared" si="292"/>
        <v>0</v>
      </c>
      <c r="BE299" s="199">
        <f t="shared" si="292"/>
        <v>0</v>
      </c>
      <c r="BF299" s="199">
        <f t="shared" si="292"/>
        <v>0</v>
      </c>
      <c r="BG299" s="199">
        <f t="shared" si="292"/>
        <v>0</v>
      </c>
      <c r="BH299" s="199">
        <f t="shared" si="292"/>
        <v>0</v>
      </c>
      <c r="BI299" s="199">
        <f t="shared" si="292"/>
        <v>0</v>
      </c>
      <c r="BJ299" s="199">
        <f t="shared" si="292"/>
        <v>0</v>
      </c>
      <c r="BK299" s="199">
        <f t="shared" si="292"/>
        <v>0</v>
      </c>
      <c r="BL299" s="199">
        <f t="shared" si="292"/>
        <v>0</v>
      </c>
      <c r="BM299" s="199">
        <f t="shared" si="292"/>
        <v>0</v>
      </c>
      <c r="BN299" s="199">
        <f>BN282*BN$306</f>
        <v>0</v>
      </c>
    </row>
    <row r="300" spans="1:66" hidden="1" outlineLevel="1">
      <c r="E300" s="73" t="s">
        <v>217</v>
      </c>
      <c r="X300" s="50"/>
      <c r="Y300" s="50"/>
    </row>
    <row r="301" spans="1:66" hidden="1" outlineLevel="1">
      <c r="E301" s="62" t="s">
        <v>218</v>
      </c>
      <c r="J301" t="s">
        <v>134</v>
      </c>
      <c r="R301" s="199">
        <f t="shared" ref="R301:BM302" si="293">R284*R$306</f>
        <v>2516989181.9999995</v>
      </c>
      <c r="S301" s="199">
        <f t="shared" si="293"/>
        <v>2804525230</v>
      </c>
      <c r="T301" s="199">
        <f t="shared" si="293"/>
        <v>3173872067</v>
      </c>
      <c r="U301" s="199">
        <f t="shared" si="293"/>
        <v>3096156323.9999995</v>
      </c>
      <c r="V301" s="199">
        <f t="shared" si="293"/>
        <v>3125405339</v>
      </c>
      <c r="W301" s="199">
        <f t="shared" si="293"/>
        <v>3507238642</v>
      </c>
      <c r="X301" s="199">
        <f t="shared" si="293"/>
        <v>3734898969.0357313</v>
      </c>
      <c r="Y301" s="199">
        <f t="shared" si="293"/>
        <v>3682796267.3148832</v>
      </c>
      <c r="Z301" s="199">
        <f t="shared" si="293"/>
        <v>3648901933.6972895</v>
      </c>
      <c r="AA301" s="199">
        <f t="shared" si="293"/>
        <v>3632681841.223805</v>
      </c>
      <c r="AB301" s="199">
        <f t="shared" si="293"/>
        <v>3633832474.9437542</v>
      </c>
      <c r="AC301" s="199">
        <f t="shared" si="293"/>
        <v>3633859485.4084945</v>
      </c>
      <c r="AD301" s="199">
        <f t="shared" si="293"/>
        <v>3632785325.79388</v>
      </c>
      <c r="AE301" s="199">
        <f t="shared" si="293"/>
        <v>3630759942.9005094</v>
      </c>
      <c r="AF301" s="199">
        <f t="shared" si="293"/>
        <v>3627821925.8244667</v>
      </c>
      <c r="AG301" s="199">
        <f t="shared" si="293"/>
        <v>3623692844.0366406</v>
      </c>
      <c r="AH301" s="199">
        <f t="shared" si="293"/>
        <v>3662473145.24717</v>
      </c>
      <c r="AI301" s="199">
        <f t="shared" si="293"/>
        <v>3701902924.1629519</v>
      </c>
      <c r="AJ301" s="199">
        <f t="shared" si="293"/>
        <v>3740639812.7448816</v>
      </c>
      <c r="AK301" s="199">
        <f t="shared" si="293"/>
        <v>3778789361.8088474</v>
      </c>
      <c r="AL301" s="199">
        <f t="shared" si="293"/>
        <v>3816017833.2764363</v>
      </c>
      <c r="AM301" s="199">
        <f t="shared" si="293"/>
        <v>3851936151.7482858</v>
      </c>
      <c r="AN301" s="199">
        <f t="shared" si="293"/>
        <v>3886535150.2338538</v>
      </c>
      <c r="AO301" s="199">
        <f t="shared" si="293"/>
        <v>3920068337.0122213</v>
      </c>
      <c r="AP301" s="199">
        <f t="shared" si="293"/>
        <v>3953032909.5276928</v>
      </c>
      <c r="AQ301" s="199">
        <f t="shared" si="293"/>
        <v>3985609021.5029216</v>
      </c>
      <c r="AR301" s="199">
        <f t="shared" si="293"/>
        <v>4017224649.0017056</v>
      </c>
      <c r="AS301" s="199">
        <f t="shared" si="293"/>
        <v>4047528819.2581263</v>
      </c>
      <c r="AT301" s="199">
        <f t="shared" si="293"/>
        <v>4076668334.5455112</v>
      </c>
      <c r="AU301" s="199">
        <f t="shared" si="293"/>
        <v>4104757130.1223183</v>
      </c>
      <c r="AV301" s="199">
        <f t="shared" si="293"/>
        <v>4131737073.853405</v>
      </c>
      <c r="AW301" s="199">
        <f t="shared" si="293"/>
        <v>4157477759.708693</v>
      </c>
      <c r="AX301" s="199">
        <f t="shared" si="293"/>
        <v>4181958077.5250015</v>
      </c>
      <c r="AY301" s="199">
        <f t="shared" si="293"/>
        <v>4205262467.9550447</v>
      </c>
      <c r="AZ301" s="199">
        <f t="shared" si="293"/>
        <v>4227451056.7680836</v>
      </c>
      <c r="BA301" s="199">
        <f t="shared" si="293"/>
        <v>4248449110.6326923</v>
      </c>
      <c r="BB301" s="199">
        <f t="shared" si="293"/>
        <v>4268129912.6735191</v>
      </c>
      <c r="BC301" s="199">
        <f t="shared" si="293"/>
        <v>4286461974.6506977</v>
      </c>
      <c r="BD301" s="199">
        <f t="shared" si="293"/>
        <v>4303510862.9051113</v>
      </c>
      <c r="BE301" s="199">
        <f t="shared" si="293"/>
        <v>4319334430.0904837</v>
      </c>
      <c r="BF301" s="199">
        <f t="shared" si="293"/>
        <v>4333885425.2149172</v>
      </c>
      <c r="BG301" s="199">
        <f t="shared" si="293"/>
        <v>4347070576.0128632</v>
      </c>
      <c r="BH301" s="199">
        <f t="shared" si="293"/>
        <v>4358872275.1549263</v>
      </c>
      <c r="BI301" s="199">
        <f t="shared" si="293"/>
        <v>4369355380.9623976</v>
      </c>
      <c r="BJ301" s="199">
        <f t="shared" si="293"/>
        <v>4376588136.499609</v>
      </c>
      <c r="BK301" s="199">
        <f t="shared" si="293"/>
        <v>4381210120.9297304</v>
      </c>
      <c r="BL301" s="199">
        <f t="shared" si="293"/>
        <v>4385838659.0040665</v>
      </c>
      <c r="BM301" s="199">
        <f t="shared" si="293"/>
        <v>4390473760.0152178</v>
      </c>
      <c r="BN301" s="199">
        <f>BN284*BN$306</f>
        <v>4395115433.268961</v>
      </c>
    </row>
    <row r="302" spans="1:66" hidden="1" outlineLevel="1">
      <c r="E302" s="62" t="s">
        <v>352</v>
      </c>
      <c r="J302" t="s">
        <v>134</v>
      </c>
      <c r="R302" s="199">
        <f t="shared" si="293"/>
        <v>422570080.74987799</v>
      </c>
      <c r="S302" s="199">
        <f t="shared" si="293"/>
        <v>395105593.76644468</v>
      </c>
      <c r="T302" s="199">
        <f t="shared" si="293"/>
        <v>361968736.27338809</v>
      </c>
      <c r="U302" s="199">
        <f t="shared" si="293"/>
        <v>332396322.09787709</v>
      </c>
      <c r="V302" s="199">
        <f t="shared" si="293"/>
        <v>296795377.00005263</v>
      </c>
      <c r="W302" s="199">
        <f t="shared" si="293"/>
        <v>282859619.06484365</v>
      </c>
      <c r="X302" s="199">
        <f t="shared" si="293"/>
        <v>274600226.49660903</v>
      </c>
      <c r="Y302" s="199">
        <f t="shared" si="293"/>
        <v>270769490.02629322</v>
      </c>
      <c r="Z302" s="199">
        <f t="shared" si="293"/>
        <v>268277483.74566656</v>
      </c>
      <c r="AA302" s="199">
        <f t="shared" si="293"/>
        <v>267084937.14562702</v>
      </c>
      <c r="AB302" s="199">
        <f t="shared" si="293"/>
        <v>267169534.95743728</v>
      </c>
      <c r="AC302" s="199">
        <f t="shared" si="293"/>
        <v>267171520.84240949</v>
      </c>
      <c r="AD302" s="199">
        <f t="shared" si="293"/>
        <v>267092545.62088087</v>
      </c>
      <c r="AE302" s="199">
        <f t="shared" si="293"/>
        <v>266943633.80134493</v>
      </c>
      <c r="AF302" s="199">
        <f t="shared" si="293"/>
        <v>266727622.56215993</v>
      </c>
      <c r="AG302" s="199">
        <f t="shared" si="293"/>
        <v>266424040.91147533</v>
      </c>
      <c r="AH302" s="199">
        <f t="shared" si="293"/>
        <v>269275277.20576453</v>
      </c>
      <c r="AI302" s="199">
        <f t="shared" si="293"/>
        <v>272174264.91888618</v>
      </c>
      <c r="AJ302" s="199">
        <f t="shared" si="293"/>
        <v>275022309.3952052</v>
      </c>
      <c r="AK302" s="199">
        <f t="shared" si="293"/>
        <v>277827171.0261513</v>
      </c>
      <c r="AL302" s="199">
        <f t="shared" si="293"/>
        <v>280564312.45403886</v>
      </c>
      <c r="AM302" s="199">
        <f t="shared" si="293"/>
        <v>283205127.76645243</v>
      </c>
      <c r="AN302" s="199">
        <f t="shared" si="293"/>
        <v>285748942.98058814</v>
      </c>
      <c r="AO302" s="199">
        <f t="shared" si="293"/>
        <v>288214396.73471481</v>
      </c>
      <c r="AP302" s="199">
        <f t="shared" si="293"/>
        <v>290638044.3766346</v>
      </c>
      <c r="AQ302" s="199">
        <f t="shared" si="293"/>
        <v>293033131.31230247</v>
      </c>
      <c r="AR302" s="199">
        <f t="shared" si="293"/>
        <v>295357600.74078602</v>
      </c>
      <c r="AS302" s="199">
        <f t="shared" si="293"/>
        <v>297585648.16193306</v>
      </c>
      <c r="AT302" s="199">
        <f t="shared" si="293"/>
        <v>299728066.88979048</v>
      </c>
      <c r="AU302" s="199">
        <f t="shared" si="293"/>
        <v>301793233.76347429</v>
      </c>
      <c r="AV302" s="199">
        <f t="shared" si="293"/>
        <v>303776874.74569196</v>
      </c>
      <c r="AW302" s="199">
        <f t="shared" si="293"/>
        <v>305669402.02009505</v>
      </c>
      <c r="AX302" s="199">
        <f t="shared" si="293"/>
        <v>307469263.5083974</v>
      </c>
      <c r="AY302" s="199">
        <f t="shared" si="293"/>
        <v>309182667.52374279</v>
      </c>
      <c r="AZ302" s="199">
        <f t="shared" si="293"/>
        <v>310814034.68098444</v>
      </c>
      <c r="BA302" s="199">
        <f t="shared" si="293"/>
        <v>312357870.37641108</v>
      </c>
      <c r="BB302" s="199">
        <f t="shared" si="293"/>
        <v>313804858.0306558</v>
      </c>
      <c r="BC302" s="199">
        <f t="shared" si="293"/>
        <v>315152682.54018533</v>
      </c>
      <c r="BD302" s="199">
        <f t="shared" si="293"/>
        <v>316406164.52590722</v>
      </c>
      <c r="BE302" s="199">
        <f t="shared" si="293"/>
        <v>317569557.47685742</v>
      </c>
      <c r="BF302" s="199">
        <f t="shared" si="293"/>
        <v>318639387.36785239</v>
      </c>
      <c r="BG302" s="199">
        <f t="shared" si="293"/>
        <v>319608796.56085199</v>
      </c>
      <c r="BH302" s="199">
        <f t="shared" si="293"/>
        <v>320476490.51571465</v>
      </c>
      <c r="BI302" s="199">
        <f t="shared" si="293"/>
        <v>321247237.79776573</v>
      </c>
      <c r="BJ302" s="199">
        <f t="shared" si="293"/>
        <v>321779010.22994637</v>
      </c>
      <c r="BK302" s="199">
        <f t="shared" si="293"/>
        <v>322118831.46256799</v>
      </c>
      <c r="BL302" s="199">
        <f t="shared" si="293"/>
        <v>322459134.53745651</v>
      </c>
      <c r="BM302" s="199">
        <f t="shared" si="293"/>
        <v>322799920.1378299</v>
      </c>
      <c r="BN302" s="199">
        <f>BN285*BN$306</f>
        <v>323141188.9478749</v>
      </c>
    </row>
    <row r="303" spans="1:66" hidden="1" outlineLevel="1">
      <c r="A303" s="281" t="s">
        <v>536</v>
      </c>
      <c r="E303" s="62" t="s">
        <v>219</v>
      </c>
      <c r="J303" t="s">
        <v>134</v>
      </c>
      <c r="R303" s="199">
        <v>6549232072.2028017</v>
      </c>
      <c r="S303" s="199">
        <v>6825181411.5711222</v>
      </c>
      <c r="T303" s="199">
        <v>7095475488.2029209</v>
      </c>
      <c r="U303" s="199">
        <v>7610906133.2271271</v>
      </c>
      <c r="V303" s="199">
        <v>7659523588.7987413</v>
      </c>
      <c r="W303" s="199">
        <v>8438070417.2602425</v>
      </c>
      <c r="X303" s="199">
        <v>9478750601.3193016</v>
      </c>
      <c r="Y303" s="199">
        <v>10630483476.091694</v>
      </c>
      <c r="Z303" s="199">
        <v>11708437663.005522</v>
      </c>
      <c r="AA303" s="199">
        <v>12631148634.025949</v>
      </c>
      <c r="AB303" s="199">
        <v>13471102406.718529</v>
      </c>
      <c r="AC303" s="199">
        <v>14203316458.486692</v>
      </c>
      <c r="AD303" s="199">
        <v>14873073214.495077</v>
      </c>
      <c r="AE303" s="199">
        <v>15413046578.116564</v>
      </c>
      <c r="AF303" s="199">
        <v>15940516323.72402</v>
      </c>
      <c r="AG303" s="199">
        <v>16456404069.098728</v>
      </c>
      <c r="AH303" s="199">
        <v>16650815812.283363</v>
      </c>
      <c r="AI303" s="199">
        <v>16752901648.722141</v>
      </c>
      <c r="AJ303" s="199">
        <v>16851271584.368467</v>
      </c>
      <c r="AK303" s="199">
        <v>16945866295.64295</v>
      </c>
      <c r="AL303" s="199">
        <v>17036280634.08489</v>
      </c>
      <c r="AM303" s="199">
        <v>17122067761.921282</v>
      </c>
      <c r="AN303" s="199">
        <v>17203097659.419327</v>
      </c>
      <c r="AO303" s="199">
        <v>17279452794.073936</v>
      </c>
      <c r="AP303" s="199">
        <v>17351417376.20113</v>
      </c>
      <c r="AQ303" s="199">
        <v>17419046317.160297</v>
      </c>
      <c r="AR303" s="199">
        <v>17481846012.473667</v>
      </c>
      <c r="AS303" s="199">
        <v>17539544781.883411</v>
      </c>
      <c r="AT303" s="199">
        <v>17592246714.783703</v>
      </c>
      <c r="AU303" s="199">
        <v>17639993199.121174</v>
      </c>
      <c r="AV303" s="199">
        <v>17682723548.852951</v>
      </c>
      <c r="AW303" s="199">
        <v>17720408693.423115</v>
      </c>
      <c r="AX303" s="199">
        <v>17753149191.698112</v>
      </c>
      <c r="AY303" s="199">
        <v>17781091863.141731</v>
      </c>
      <c r="AZ303" s="199">
        <v>17804312959.93325</v>
      </c>
      <c r="BA303" s="199">
        <v>17822790324.374199</v>
      </c>
      <c r="BB303" s="199">
        <v>17836515717.897854</v>
      </c>
      <c r="BC303" s="199">
        <v>17845582040.528145</v>
      </c>
      <c r="BD303" s="199">
        <v>17850132111.36079</v>
      </c>
      <c r="BE303" s="199">
        <v>17850264396.386879</v>
      </c>
      <c r="BF303" s="199">
        <v>17845987423.248333</v>
      </c>
      <c r="BG303" s="199">
        <v>17837291655.57901</v>
      </c>
      <c r="BH303" s="199">
        <v>17824233234.886845</v>
      </c>
      <c r="BI303" s="199">
        <v>17806918851.983215</v>
      </c>
      <c r="BJ303" s="199">
        <v>17791829200.57935</v>
      </c>
      <c r="BK303" s="199">
        <v>17781076978.062027</v>
      </c>
      <c r="BL303" s="199">
        <v>17770322164.203342</v>
      </c>
      <c r="BM303" s="199">
        <v>17759564778.382202</v>
      </c>
      <c r="BN303" s="199">
        <v>17748804839.970856</v>
      </c>
    </row>
    <row r="304" spans="1:66" hidden="1" outlineLevel="1">
      <c r="E304" s="62" t="s">
        <v>220</v>
      </c>
      <c r="J304" t="s">
        <v>134</v>
      </c>
      <c r="R304" s="199">
        <f t="shared" ref="R304:BM304" si="294">R287*R$306</f>
        <v>0</v>
      </c>
      <c r="S304" s="199">
        <f t="shared" si="294"/>
        <v>19189878512.061031</v>
      </c>
      <c r="T304" s="199">
        <f t="shared" si="294"/>
        <v>29670628884.881886</v>
      </c>
      <c r="U304" s="199">
        <f t="shared" si="294"/>
        <v>34285120798.730953</v>
      </c>
      <c r="V304" s="199">
        <f t="shared" si="294"/>
        <v>33788487703.289265</v>
      </c>
      <c r="W304" s="199">
        <f t="shared" si="294"/>
        <v>32443479700.460258</v>
      </c>
      <c r="X304" s="199">
        <f t="shared" si="294"/>
        <v>30611107810.337627</v>
      </c>
      <c r="Y304" s="199">
        <f t="shared" si="294"/>
        <v>29517513432.591438</v>
      </c>
      <c r="Z304" s="199">
        <f t="shared" si="294"/>
        <v>28678021892.692856</v>
      </c>
      <c r="AA304" s="199">
        <f t="shared" si="294"/>
        <v>28097857620.318031</v>
      </c>
      <c r="AB304" s="199">
        <f t="shared" si="294"/>
        <v>27732317626.313755</v>
      </c>
      <c r="AC304" s="199">
        <f t="shared" si="294"/>
        <v>27414772723.939098</v>
      </c>
      <c r="AD304" s="199">
        <f t="shared" si="294"/>
        <v>27122612718.407177</v>
      </c>
      <c r="AE304" s="199">
        <f t="shared" si="294"/>
        <v>26879595482.688354</v>
      </c>
      <c r="AF304" s="199">
        <f t="shared" si="294"/>
        <v>26638374559.330551</v>
      </c>
      <c r="AG304" s="199">
        <f t="shared" si="294"/>
        <v>26394445982.676517</v>
      </c>
      <c r="AH304" s="199">
        <f t="shared" si="294"/>
        <v>26664496292.104218</v>
      </c>
      <c r="AI304" s="199">
        <f t="shared" si="294"/>
        <v>26977547598.336418</v>
      </c>
      <c r="AJ304" s="199">
        <f t="shared" si="294"/>
        <v>27286853079.188183</v>
      </c>
      <c r="AK304" s="199">
        <f t="shared" si="294"/>
        <v>27593067866.482841</v>
      </c>
      <c r="AL304" s="199">
        <f t="shared" si="294"/>
        <v>27893108847.110867</v>
      </c>
      <c r="AM304" s="199">
        <f t="shared" si="294"/>
        <v>28183476797.67627</v>
      </c>
      <c r="AN304" s="199">
        <f t="shared" si="294"/>
        <v>28464028013.03727</v>
      </c>
      <c r="AO304" s="199">
        <f t="shared" si="294"/>
        <v>28736941574.687473</v>
      </c>
      <c r="AP304" s="199">
        <f t="shared" si="294"/>
        <v>29006542199.198437</v>
      </c>
      <c r="AQ304" s="199">
        <f t="shared" si="294"/>
        <v>29274396622.743099</v>
      </c>
      <c r="AR304" s="199">
        <f t="shared" si="294"/>
        <v>29535503125.986839</v>
      </c>
      <c r="AS304" s="199">
        <f t="shared" si="294"/>
        <v>29786778524.28289</v>
      </c>
      <c r="AT304" s="199">
        <f t="shared" si="294"/>
        <v>30029494876.587872</v>
      </c>
      <c r="AU304" s="199">
        <f t="shared" si="294"/>
        <v>30264655604.370869</v>
      </c>
      <c r="AV304" s="199">
        <f t="shared" si="294"/>
        <v>30491752677.766621</v>
      </c>
      <c r="AW304" s="199">
        <f t="shared" si="294"/>
        <v>30709615300.867741</v>
      </c>
      <c r="AX304" s="199">
        <f t="shared" si="294"/>
        <v>30918010919.352528</v>
      </c>
      <c r="AY304" s="199">
        <f t="shared" si="294"/>
        <v>31117643113.55706</v>
      </c>
      <c r="AZ304" s="199">
        <f t="shared" si="294"/>
        <v>31309023791.886726</v>
      </c>
      <c r="BA304" s="199">
        <f t="shared" si="294"/>
        <v>31491485637.417664</v>
      </c>
      <c r="BB304" s="199">
        <f t="shared" si="294"/>
        <v>31663886954.081989</v>
      </c>
      <c r="BC304" s="199">
        <f t="shared" si="294"/>
        <v>31825907109.543739</v>
      </c>
      <c r="BD304" s="199">
        <f t="shared" si="294"/>
        <v>31978082685.17532</v>
      </c>
      <c r="BE304" s="199">
        <f t="shared" si="294"/>
        <v>32120897819.027267</v>
      </c>
      <c r="BF304" s="199">
        <f t="shared" si="294"/>
        <v>32253922422.571419</v>
      </c>
      <c r="BG304" s="199">
        <f t="shared" si="294"/>
        <v>32376317906.672199</v>
      </c>
      <c r="BH304" s="199">
        <f t="shared" si="294"/>
        <v>32487903578.472496</v>
      </c>
      <c r="BI304" s="199">
        <f t="shared" si="294"/>
        <v>32589223860.58662</v>
      </c>
      <c r="BJ304" s="199">
        <f t="shared" si="294"/>
        <v>32660340391.934559</v>
      </c>
      <c r="BK304" s="199">
        <f t="shared" si="294"/>
        <v>32706213772.894714</v>
      </c>
      <c r="BL304" s="199">
        <f t="shared" si="294"/>
        <v>32752147372.708546</v>
      </c>
      <c r="BM304" s="199">
        <f t="shared" si="294"/>
        <v>32798141252.825012</v>
      </c>
      <c r="BN304" s="199">
        <f>BN287*BN$306</f>
        <v>32844195479.393829</v>
      </c>
    </row>
    <row r="305" spans="2:66" hidden="1" outlineLevel="1">
      <c r="E305" s="62" t="s">
        <v>221</v>
      </c>
      <c r="J305" t="s">
        <v>134</v>
      </c>
      <c r="R305" s="199">
        <f t="shared" ref="R305:BM305" si="295">R288*R$306</f>
        <v>131367902248.33997</v>
      </c>
      <c r="S305" s="199">
        <f t="shared" si="295"/>
        <v>102487173841.41631</v>
      </c>
      <c r="T305" s="199">
        <f t="shared" si="295"/>
        <v>80354300248.104492</v>
      </c>
      <c r="U305" s="199">
        <f t="shared" si="295"/>
        <v>65474194454.569748</v>
      </c>
      <c r="V305" s="199">
        <f t="shared" si="295"/>
        <v>54061580325.262833</v>
      </c>
      <c r="W305" s="199">
        <f t="shared" si="295"/>
        <v>49614891309.49588</v>
      </c>
      <c r="X305" s="199">
        <f t="shared" si="295"/>
        <v>47434051225.013733</v>
      </c>
      <c r="Y305" s="199">
        <f t="shared" si="295"/>
        <v>46154934009.406754</v>
      </c>
      <c r="Z305" s="199">
        <f t="shared" si="295"/>
        <v>45122188942.080856</v>
      </c>
      <c r="AA305" s="199">
        <f t="shared" si="295"/>
        <v>44399539349.162277</v>
      </c>
      <c r="AB305" s="199">
        <f t="shared" si="295"/>
        <v>43952089609.545616</v>
      </c>
      <c r="AC305" s="199">
        <f t="shared" si="295"/>
        <v>43538053425.459793</v>
      </c>
      <c r="AD305" s="199">
        <f t="shared" si="295"/>
        <v>43135284735.976601</v>
      </c>
      <c r="AE305" s="199">
        <f t="shared" si="295"/>
        <v>42790865629.6082</v>
      </c>
      <c r="AF305" s="199">
        <f t="shared" si="295"/>
        <v>42435767089.27877</v>
      </c>
      <c r="AG305" s="199">
        <f t="shared" si="295"/>
        <v>42067046700.435066</v>
      </c>
      <c r="AH305" s="199">
        <f t="shared" si="295"/>
        <v>42511365208.41433</v>
      </c>
      <c r="AI305" s="199">
        <f t="shared" si="295"/>
        <v>43020228536.821648</v>
      </c>
      <c r="AJ305" s="199">
        <f t="shared" si="295"/>
        <v>43520316346.038315</v>
      </c>
      <c r="AK305" s="199">
        <f t="shared" si="295"/>
        <v>44013506313.756294</v>
      </c>
      <c r="AL305" s="199">
        <f t="shared" si="295"/>
        <v>44495465857.75338</v>
      </c>
      <c r="AM305" s="199">
        <f t="shared" si="295"/>
        <v>44961023416.371857</v>
      </c>
      <c r="AN305" s="199">
        <f t="shared" si="295"/>
        <v>45410237894.525002</v>
      </c>
      <c r="AO305" s="199">
        <f t="shared" si="295"/>
        <v>45846788475.729912</v>
      </c>
      <c r="AP305" s="199">
        <f t="shared" si="295"/>
        <v>46277717596.240974</v>
      </c>
      <c r="AQ305" s="199">
        <f t="shared" si="295"/>
        <v>46705625344.71553</v>
      </c>
      <c r="AR305" s="199">
        <f t="shared" si="295"/>
        <v>47122602192.059006</v>
      </c>
      <c r="AS305" s="199">
        <f t="shared" si="295"/>
        <v>47523778280.391342</v>
      </c>
      <c r="AT305" s="199">
        <f t="shared" si="295"/>
        <v>47911217637.123276</v>
      </c>
      <c r="AU305" s="199">
        <f t="shared" si="295"/>
        <v>48286545420.446907</v>
      </c>
      <c r="AV305" s="199">
        <f t="shared" si="295"/>
        <v>48648968073.345329</v>
      </c>
      <c r="AW305" s="199">
        <f t="shared" si="295"/>
        <v>48996629517.34539</v>
      </c>
      <c r="AX305" s="199">
        <f t="shared" si="295"/>
        <v>49329167050.715096</v>
      </c>
      <c r="AY305" s="199">
        <f t="shared" si="295"/>
        <v>49647709062.403351</v>
      </c>
      <c r="AZ305" s="199">
        <f t="shared" si="295"/>
        <v>49953076383.725769</v>
      </c>
      <c r="BA305" s="199">
        <f t="shared" si="295"/>
        <v>50244207182.669388</v>
      </c>
      <c r="BB305" s="199">
        <f t="shared" si="295"/>
        <v>50519281900.86792</v>
      </c>
      <c r="BC305" s="199">
        <f t="shared" si="295"/>
        <v>50777790372.799026</v>
      </c>
      <c r="BD305" s="199">
        <f t="shared" si="295"/>
        <v>51020589684.668594</v>
      </c>
      <c r="BE305" s="199">
        <f t="shared" si="295"/>
        <v>51248452955.971001</v>
      </c>
      <c r="BF305" s="199">
        <f t="shared" si="295"/>
        <v>51460694464.214943</v>
      </c>
      <c r="BG305" s="199">
        <f t="shared" si="295"/>
        <v>51655976585.459068</v>
      </c>
      <c r="BH305" s="199">
        <f t="shared" si="295"/>
        <v>51834011259.541573</v>
      </c>
      <c r="BI305" s="199">
        <f t="shared" si="295"/>
        <v>51995667267.925232</v>
      </c>
      <c r="BJ305" s="199">
        <f t="shared" si="295"/>
        <v>52109133337.405312</v>
      </c>
      <c r="BK305" s="199">
        <f t="shared" si="295"/>
        <v>52182324117.50695</v>
      </c>
      <c r="BL305" s="199">
        <f t="shared" si="295"/>
        <v>52255610848.698761</v>
      </c>
      <c r="BM305" s="199">
        <f t="shared" si="295"/>
        <v>52328993667.916382</v>
      </c>
      <c r="BN305" s="199">
        <f>BN288*BN$306</f>
        <v>52402472707.710129</v>
      </c>
    </row>
    <row r="306" spans="2:66" hidden="1" outlineLevel="1">
      <c r="E306" s="73" t="s">
        <v>226</v>
      </c>
      <c r="J306" t="s">
        <v>134</v>
      </c>
      <c r="R306" s="177">
        <f t="shared" ref="R306:AW306" si="296">R152</f>
        <v>185507736585.9144</v>
      </c>
      <c r="S306" s="177">
        <f t="shared" si="296"/>
        <v>191382684292.19345</v>
      </c>
      <c r="T306" s="177">
        <f t="shared" si="296"/>
        <v>199413067820.19</v>
      </c>
      <c r="U306" s="177">
        <f t="shared" si="296"/>
        <v>203244048779.17914</v>
      </c>
      <c r="V306" s="177">
        <f t="shared" si="296"/>
        <v>196701061612.14539</v>
      </c>
      <c r="W306" s="177">
        <f t="shared" si="296"/>
        <v>206525295365.96347</v>
      </c>
      <c r="X306" s="177">
        <f t="shared" si="296"/>
        <v>222931618214.15613</v>
      </c>
      <c r="Y306" s="177">
        <f t="shared" si="296"/>
        <v>239812721295.18405</v>
      </c>
      <c r="Z306" s="177">
        <f t="shared" si="296"/>
        <v>256598542686.99213</v>
      </c>
      <c r="AA306" s="177">
        <f t="shared" si="296"/>
        <v>271920647561.25708</v>
      </c>
      <c r="AB306" s="177">
        <f t="shared" si="296"/>
        <v>286497508007.87708</v>
      </c>
      <c r="AC306" s="177">
        <f t="shared" si="296"/>
        <v>299453749215.57721</v>
      </c>
      <c r="AD306" s="177">
        <f t="shared" si="296"/>
        <v>311283094204.25574</v>
      </c>
      <c r="AE306" s="177">
        <f t="shared" si="296"/>
        <v>320837785984.62231</v>
      </c>
      <c r="AF306" s="177">
        <f t="shared" si="296"/>
        <v>329764135447.76379</v>
      </c>
      <c r="AG306" s="177">
        <f t="shared" si="296"/>
        <v>338022579560.31189</v>
      </c>
      <c r="AH306" s="177">
        <f t="shared" si="296"/>
        <v>341477017459.70374</v>
      </c>
      <c r="AI306" s="177">
        <f t="shared" si="296"/>
        <v>343496732572.22302</v>
      </c>
      <c r="AJ306" s="177">
        <f t="shared" si="296"/>
        <v>345453575647.63928</v>
      </c>
      <c r="AK306" s="177">
        <f t="shared" si="296"/>
        <v>347347775871.31299</v>
      </c>
      <c r="AL306" s="177">
        <f t="shared" si="296"/>
        <v>349169301650.72729</v>
      </c>
      <c r="AM306" s="177">
        <f t="shared" si="296"/>
        <v>350906704699.40759</v>
      </c>
      <c r="AN306" s="177">
        <f t="shared" si="296"/>
        <v>352557684223.76196</v>
      </c>
      <c r="AO306" s="177">
        <f t="shared" si="296"/>
        <v>354126319599.01465</v>
      </c>
      <c r="AP306" s="177">
        <f t="shared" si="296"/>
        <v>355622815726.48865</v>
      </c>
      <c r="AQ306" s="177">
        <f t="shared" si="296"/>
        <v>357050285676.4397</v>
      </c>
      <c r="AR306" s="177">
        <f t="shared" si="296"/>
        <v>358394407521.77026</v>
      </c>
      <c r="AS306" s="177">
        <f t="shared" si="296"/>
        <v>359646723191.28333</v>
      </c>
      <c r="AT306" s="177">
        <f t="shared" si="296"/>
        <v>360810531048.5957</v>
      </c>
      <c r="AU306" s="177">
        <f t="shared" si="296"/>
        <v>361887831377.21143</v>
      </c>
      <c r="AV306" s="177">
        <f t="shared" si="296"/>
        <v>362876955668.98157</v>
      </c>
      <c r="AW306" s="177">
        <f t="shared" si="296"/>
        <v>363775776530.08325</v>
      </c>
      <c r="AX306" s="177">
        <f t="shared" ref="AX306:BN306" si="297">AX152</f>
        <v>364585482059.80139</v>
      </c>
      <c r="AY306" s="177">
        <f t="shared" si="297"/>
        <v>365309314226.72937</v>
      </c>
      <c r="AZ306" s="177">
        <f t="shared" si="297"/>
        <v>365949159375.32117</v>
      </c>
      <c r="BA306" s="177">
        <f t="shared" si="297"/>
        <v>366503664664.80542</v>
      </c>
      <c r="BB306" s="177">
        <f t="shared" si="297"/>
        <v>366970969262.24768</v>
      </c>
      <c r="BC306" s="177">
        <f t="shared" si="297"/>
        <v>367351959862.59082</v>
      </c>
      <c r="BD306" s="177">
        <f t="shared" si="297"/>
        <v>367649566022.43091</v>
      </c>
      <c r="BE306" s="177">
        <f t="shared" si="297"/>
        <v>367865966640.80139</v>
      </c>
      <c r="BF306" s="177">
        <f t="shared" si="297"/>
        <v>368000575183.64685</v>
      </c>
      <c r="BG306" s="177">
        <f t="shared" si="297"/>
        <v>368051887010.65784</v>
      </c>
      <c r="BH306" s="177">
        <f t="shared" si="297"/>
        <v>368020397965.63611</v>
      </c>
      <c r="BI306" s="177">
        <f t="shared" si="297"/>
        <v>367908502116.58301</v>
      </c>
      <c r="BJ306" s="177">
        <f t="shared" si="297"/>
        <v>367785312002.70618</v>
      </c>
      <c r="BK306" s="177">
        <f t="shared" si="297"/>
        <v>367690474580.18457</v>
      </c>
      <c r="BL306" s="177">
        <f t="shared" si="297"/>
        <v>367595995920.56177</v>
      </c>
      <c r="BM306" s="177">
        <f t="shared" si="297"/>
        <v>367501876062.91357</v>
      </c>
      <c r="BN306" s="177">
        <f t="shared" si="297"/>
        <v>367408115046.8186</v>
      </c>
    </row>
    <row r="307" spans="2:66" hidden="1" outlineLevel="1">
      <c r="E307" s="68" t="s">
        <v>132</v>
      </c>
      <c r="K307" s="103" t="str">
        <f>IF(AND(R307:BM307),"ok","error")</f>
        <v>error</v>
      </c>
      <c r="R307" s="200" t="b">
        <f t="shared" ref="R307:BM307" si="298">(ROUND(SUM(R292:R305)-R306,0)=0)</f>
        <v>0</v>
      </c>
      <c r="S307" s="200" t="b">
        <f t="shared" si="298"/>
        <v>0</v>
      </c>
      <c r="T307" s="200" t="b">
        <f t="shared" si="298"/>
        <v>0</v>
      </c>
      <c r="U307" s="200" t="b">
        <f t="shared" si="298"/>
        <v>0</v>
      </c>
      <c r="V307" s="200" t="b">
        <f t="shared" si="298"/>
        <v>0</v>
      </c>
      <c r="W307" s="200" t="b">
        <f t="shared" si="298"/>
        <v>0</v>
      </c>
      <c r="X307" s="200" t="b">
        <f t="shared" si="298"/>
        <v>0</v>
      </c>
      <c r="Y307" s="200" t="b">
        <f t="shared" si="298"/>
        <v>0</v>
      </c>
      <c r="Z307" s="200" t="b">
        <f t="shared" si="298"/>
        <v>0</v>
      </c>
      <c r="AA307" s="200" t="b">
        <f t="shared" si="298"/>
        <v>0</v>
      </c>
      <c r="AB307" s="200" t="b">
        <f t="shared" si="298"/>
        <v>0</v>
      </c>
      <c r="AC307" s="200" t="b">
        <f t="shared" si="298"/>
        <v>0</v>
      </c>
      <c r="AD307" s="200" t="b">
        <f t="shared" si="298"/>
        <v>0</v>
      </c>
      <c r="AE307" s="200" t="b">
        <f t="shared" si="298"/>
        <v>0</v>
      </c>
      <c r="AF307" s="200" t="b">
        <f t="shared" si="298"/>
        <v>0</v>
      </c>
      <c r="AG307" s="200" t="b">
        <f t="shared" si="298"/>
        <v>0</v>
      </c>
      <c r="AH307" s="200" t="b">
        <f t="shared" si="298"/>
        <v>0</v>
      </c>
      <c r="AI307" s="200" t="b">
        <f t="shared" si="298"/>
        <v>0</v>
      </c>
      <c r="AJ307" s="200" t="b">
        <f t="shared" si="298"/>
        <v>0</v>
      </c>
      <c r="AK307" s="200" t="b">
        <f t="shared" si="298"/>
        <v>0</v>
      </c>
      <c r="AL307" s="200" t="b">
        <f t="shared" si="298"/>
        <v>0</v>
      </c>
      <c r="AM307" s="200" t="b">
        <f t="shared" si="298"/>
        <v>0</v>
      </c>
      <c r="AN307" s="200" t="b">
        <f t="shared" si="298"/>
        <v>0</v>
      </c>
      <c r="AO307" s="200" t="b">
        <f t="shared" si="298"/>
        <v>0</v>
      </c>
      <c r="AP307" s="200" t="b">
        <f t="shared" si="298"/>
        <v>0</v>
      </c>
      <c r="AQ307" s="200" t="b">
        <f t="shared" si="298"/>
        <v>0</v>
      </c>
      <c r="AR307" s="200" t="b">
        <f t="shared" si="298"/>
        <v>0</v>
      </c>
      <c r="AS307" s="200" t="b">
        <f t="shared" si="298"/>
        <v>0</v>
      </c>
      <c r="AT307" s="200" t="b">
        <f t="shared" si="298"/>
        <v>0</v>
      </c>
      <c r="AU307" s="200" t="b">
        <f t="shared" si="298"/>
        <v>0</v>
      </c>
      <c r="AV307" s="200" t="b">
        <f t="shared" si="298"/>
        <v>0</v>
      </c>
      <c r="AW307" s="200" t="b">
        <f t="shared" si="298"/>
        <v>0</v>
      </c>
      <c r="AX307" s="200" t="b">
        <f t="shared" si="298"/>
        <v>0</v>
      </c>
      <c r="AY307" s="200" t="b">
        <f t="shared" si="298"/>
        <v>0</v>
      </c>
      <c r="AZ307" s="200" t="b">
        <f t="shared" si="298"/>
        <v>0</v>
      </c>
      <c r="BA307" s="200" t="b">
        <f t="shared" si="298"/>
        <v>0</v>
      </c>
      <c r="BB307" s="200" t="b">
        <f t="shared" si="298"/>
        <v>0</v>
      </c>
      <c r="BC307" s="200" t="b">
        <f t="shared" si="298"/>
        <v>0</v>
      </c>
      <c r="BD307" s="200" t="b">
        <f t="shared" si="298"/>
        <v>0</v>
      </c>
      <c r="BE307" s="200" t="b">
        <f t="shared" si="298"/>
        <v>0</v>
      </c>
      <c r="BF307" s="200" t="b">
        <f t="shared" si="298"/>
        <v>0</v>
      </c>
      <c r="BG307" s="200" t="b">
        <f t="shared" si="298"/>
        <v>0</v>
      </c>
      <c r="BH307" s="200" t="b">
        <f t="shared" si="298"/>
        <v>0</v>
      </c>
      <c r="BI307" s="200" t="b">
        <f t="shared" si="298"/>
        <v>0</v>
      </c>
      <c r="BJ307" s="200" t="b">
        <f t="shared" si="298"/>
        <v>0</v>
      </c>
      <c r="BK307" s="200" t="b">
        <f t="shared" si="298"/>
        <v>0</v>
      </c>
      <c r="BL307" s="200" t="b">
        <f t="shared" si="298"/>
        <v>0</v>
      </c>
      <c r="BM307" s="200" t="b">
        <f t="shared" si="298"/>
        <v>0</v>
      </c>
      <c r="BN307" s="200" t="b">
        <f>(ROUND(SUM(BN292:BN305)-BN306,0)=0)</f>
        <v>0</v>
      </c>
    </row>
    <row r="308" spans="2:66" hidden="1" outlineLevel="1">
      <c r="E308" s="68"/>
      <c r="S308" s="200"/>
      <c r="T308" s="200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0"/>
      <c r="AP308" s="200"/>
      <c r="AQ308" s="200"/>
      <c r="AR308" s="200"/>
      <c r="AS308" s="200"/>
      <c r="AT308" s="200"/>
      <c r="AU308" s="200"/>
      <c r="AV308" s="200"/>
      <c r="AW308" s="200"/>
      <c r="AX308" s="200"/>
      <c r="AY308" s="200"/>
      <c r="AZ308" s="200"/>
      <c r="BA308" s="200"/>
      <c r="BB308" s="200"/>
      <c r="BC308" s="200"/>
      <c r="BD308" s="200"/>
      <c r="BE308" s="200"/>
      <c r="BF308" s="200"/>
      <c r="BG308" s="200"/>
      <c r="BH308" s="200"/>
      <c r="BI308" s="200"/>
      <c r="BJ308" s="200"/>
      <c r="BK308" s="200"/>
      <c r="BL308" s="200"/>
      <c r="BM308" s="200"/>
      <c r="BN308" s="200"/>
    </row>
    <row r="309" spans="2:66" hidden="1" outlineLevel="1">
      <c r="B309" s="90" t="s">
        <v>278</v>
      </c>
    </row>
    <row r="310" spans="2:66" hidden="1" outlineLevel="1">
      <c r="E310" s="16"/>
    </row>
    <row r="311" spans="2:66" hidden="1" outlineLevel="1">
      <c r="C311" s="77" t="s">
        <v>280</v>
      </c>
    </row>
    <row r="312" spans="2:66" hidden="1" outlineLevel="1"/>
    <row r="313" spans="2:66" hidden="1" outlineLevel="1">
      <c r="D313" s="77" t="s">
        <v>279</v>
      </c>
    </row>
    <row r="314" spans="2:66" hidden="1" outlineLevel="1">
      <c r="E314" s="62" t="s">
        <v>248</v>
      </c>
      <c r="J314" t="s">
        <v>101</v>
      </c>
      <c r="K314" s="103" t="str">
        <f t="array" ref="K314">IF(OR(L314:BM314&lt;0,L314:BM314&gt;1),"error","ok")</f>
        <v>ok</v>
      </c>
      <c r="R314" s="189">
        <f t="shared" ref="R314:AV314" si="299">R210</f>
        <v>1</v>
      </c>
      <c r="S314" s="189">
        <f t="shared" si="299"/>
        <v>1</v>
      </c>
      <c r="T314" s="189">
        <f t="shared" si="299"/>
        <v>1</v>
      </c>
      <c r="U314" s="189">
        <f t="shared" si="299"/>
        <v>1</v>
      </c>
      <c r="V314" s="189">
        <f t="shared" si="299"/>
        <v>1</v>
      </c>
      <c r="W314" s="189">
        <f t="shared" si="299"/>
        <v>1</v>
      </c>
      <c r="X314" s="189">
        <f t="shared" si="299"/>
        <v>1</v>
      </c>
      <c r="Y314" s="189">
        <f t="shared" si="299"/>
        <v>1</v>
      </c>
      <c r="Z314" s="189">
        <f t="shared" si="299"/>
        <v>1</v>
      </c>
      <c r="AA314" s="189">
        <f t="shared" si="299"/>
        <v>1</v>
      </c>
      <c r="AB314" s="189">
        <f t="shared" si="299"/>
        <v>1</v>
      </c>
      <c r="AC314" s="189">
        <f t="shared" si="299"/>
        <v>1</v>
      </c>
      <c r="AD314" s="189">
        <f t="shared" si="299"/>
        <v>1</v>
      </c>
      <c r="AE314" s="189">
        <f t="shared" si="299"/>
        <v>1</v>
      </c>
      <c r="AF314" s="189">
        <f t="shared" si="299"/>
        <v>1</v>
      </c>
      <c r="AG314" s="189">
        <f t="shared" si="299"/>
        <v>1</v>
      </c>
      <c r="AH314" s="189">
        <f t="shared" si="299"/>
        <v>1</v>
      </c>
      <c r="AI314" s="189">
        <f t="shared" si="299"/>
        <v>1</v>
      </c>
      <c r="AJ314" s="189">
        <f t="shared" si="299"/>
        <v>1</v>
      </c>
      <c r="AK314" s="189">
        <f t="shared" si="299"/>
        <v>1</v>
      </c>
      <c r="AL314" s="189">
        <f t="shared" si="299"/>
        <v>1</v>
      </c>
      <c r="AM314" s="189">
        <f t="shared" si="299"/>
        <v>1</v>
      </c>
      <c r="AN314" s="189">
        <f t="shared" si="299"/>
        <v>1</v>
      </c>
      <c r="AO314" s="189">
        <f t="shared" si="299"/>
        <v>1</v>
      </c>
      <c r="AP314" s="189">
        <f t="shared" si="299"/>
        <v>1</v>
      </c>
      <c r="AQ314" s="189">
        <f t="shared" si="299"/>
        <v>1</v>
      </c>
      <c r="AR314" s="189">
        <f t="shared" si="299"/>
        <v>1</v>
      </c>
      <c r="AS314" s="189">
        <f t="shared" si="299"/>
        <v>1</v>
      </c>
      <c r="AT314" s="189">
        <f t="shared" si="299"/>
        <v>1</v>
      </c>
      <c r="AU314" s="189">
        <f t="shared" si="299"/>
        <v>1</v>
      </c>
      <c r="AV314" s="189">
        <f t="shared" si="299"/>
        <v>1</v>
      </c>
      <c r="AW314" s="189">
        <f t="shared" ref="AW314:BM314" si="300">AW210</f>
        <v>1</v>
      </c>
      <c r="AX314" s="189">
        <f t="shared" si="300"/>
        <v>1</v>
      </c>
      <c r="AY314" s="189">
        <f t="shared" si="300"/>
        <v>1</v>
      </c>
      <c r="AZ314" s="189">
        <f t="shared" si="300"/>
        <v>1</v>
      </c>
      <c r="BA314" s="189">
        <f t="shared" si="300"/>
        <v>1</v>
      </c>
      <c r="BB314" s="189">
        <f t="shared" si="300"/>
        <v>1</v>
      </c>
      <c r="BC314" s="189">
        <f t="shared" si="300"/>
        <v>1</v>
      </c>
      <c r="BD314" s="189">
        <f t="shared" si="300"/>
        <v>1</v>
      </c>
      <c r="BE314" s="189">
        <f t="shared" si="300"/>
        <v>1</v>
      </c>
      <c r="BF314" s="189">
        <f t="shared" si="300"/>
        <v>1</v>
      </c>
      <c r="BG314" s="189">
        <f t="shared" si="300"/>
        <v>1</v>
      </c>
      <c r="BH314" s="189">
        <f t="shared" si="300"/>
        <v>1</v>
      </c>
      <c r="BI314" s="189">
        <f t="shared" si="300"/>
        <v>1</v>
      </c>
      <c r="BJ314" s="189">
        <f t="shared" si="300"/>
        <v>1</v>
      </c>
      <c r="BK314" s="189">
        <f t="shared" si="300"/>
        <v>1</v>
      </c>
      <c r="BL314" s="189">
        <f t="shared" si="300"/>
        <v>1</v>
      </c>
      <c r="BM314" s="189">
        <f t="shared" si="300"/>
        <v>1</v>
      </c>
      <c r="BN314" s="189">
        <f>BN210</f>
        <v>1</v>
      </c>
    </row>
    <row r="315" spans="2:66" hidden="1" outlineLevel="1">
      <c r="E315" s="16"/>
    </row>
    <row r="316" spans="2:66" hidden="1" outlineLevel="1">
      <c r="C316" s="77" t="s">
        <v>282</v>
      </c>
    </row>
    <row r="317" spans="2:66" hidden="1" outlineLevel="1"/>
    <row r="318" spans="2:66" hidden="1" outlineLevel="1">
      <c r="D318" s="77" t="s">
        <v>283</v>
      </c>
    </row>
    <row r="319" spans="2:66" hidden="1" outlineLevel="1">
      <c r="E319" s="62" t="s">
        <v>248</v>
      </c>
      <c r="J319" t="s">
        <v>101</v>
      </c>
      <c r="K319" s="103" t="str">
        <f t="array" ref="K319">IF(OR(L319:BM319&lt;0,L319:BM319&gt;1),"error","ok")</f>
        <v>ok</v>
      </c>
      <c r="S319" s="189">
        <f t="shared" ref="S319:BN319" si="301">S263</f>
        <v>0.15771156632159011</v>
      </c>
      <c r="T319" s="189">
        <f t="shared" si="301"/>
        <v>0.26967187453508101</v>
      </c>
      <c r="U319" s="189">
        <f t="shared" si="301"/>
        <v>0.34367838944841367</v>
      </c>
      <c r="V319" s="189">
        <f t="shared" si="301"/>
        <v>0.38461538461538458</v>
      </c>
      <c r="W319" s="189">
        <f t="shared" si="301"/>
        <v>0.39537075012766087</v>
      </c>
      <c r="X319" s="189">
        <f t="shared" si="301"/>
        <v>0.39222301791289849</v>
      </c>
      <c r="Y319" s="189">
        <f t="shared" si="301"/>
        <v>0.39006949597098961</v>
      </c>
      <c r="Z319" s="189">
        <f t="shared" si="301"/>
        <v>0.38858997241753324</v>
      </c>
      <c r="AA319" s="189">
        <f t="shared" si="301"/>
        <v>0.38757057211511425</v>
      </c>
      <c r="AB319" s="189">
        <f t="shared" si="301"/>
        <v>0.38686680542767959</v>
      </c>
      <c r="AC319" s="189">
        <f t="shared" si="301"/>
        <v>0.38638027844323375</v>
      </c>
      <c r="AD319" s="189">
        <f t="shared" si="301"/>
        <v>0.38604361504010321</v>
      </c>
      <c r="AE319" s="189">
        <f t="shared" si="301"/>
        <v>0.38581050065627043</v>
      </c>
      <c r="AF319" s="189">
        <f t="shared" si="301"/>
        <v>0.38564901312627264</v>
      </c>
      <c r="AG319" s="189">
        <f t="shared" si="301"/>
        <v>0.38553710923086004</v>
      </c>
      <c r="AH319" s="189">
        <f t="shared" si="301"/>
        <v>0.38545954779188896</v>
      </c>
      <c r="AI319" s="189">
        <f t="shared" si="301"/>
        <v>0.38540578126718938</v>
      </c>
      <c r="AJ319" s="189">
        <f t="shared" si="301"/>
        <v>0.38536850576979409</v>
      </c>
      <c r="AK319" s="189">
        <f t="shared" si="301"/>
        <v>0.38534266137392659</v>
      </c>
      <c r="AL319" s="189">
        <f t="shared" si="301"/>
        <v>0.38532474165756092</v>
      </c>
      <c r="AM319" s="189">
        <f t="shared" si="301"/>
        <v>0.38531231623978413</v>
      </c>
      <c r="AN319" s="189">
        <f t="shared" si="301"/>
        <v>0.3853037003258194</v>
      </c>
      <c r="AO319" s="189">
        <f t="shared" si="301"/>
        <v>0.38529772586141464</v>
      </c>
      <c r="AP319" s="189">
        <f t="shared" si="301"/>
        <v>0.38529358298818794</v>
      </c>
      <c r="AQ319" s="189">
        <f t="shared" si="301"/>
        <v>0.38529071017222116</v>
      </c>
      <c r="AR319" s="189">
        <f t="shared" si="301"/>
        <v>0.38528871804810938</v>
      </c>
      <c r="AS319" s="189">
        <f t="shared" si="301"/>
        <v>0.38528733662518344</v>
      </c>
      <c r="AT319" s="189">
        <f t="shared" si="301"/>
        <v>0.38528637868565996</v>
      </c>
      <c r="AU319" s="189">
        <f t="shared" si="301"/>
        <v>0.38528571440695014</v>
      </c>
      <c r="AV319" s="189">
        <f t="shared" si="301"/>
        <v>0.38528525376537215</v>
      </c>
      <c r="AW319" s="189">
        <f t="shared" si="301"/>
        <v>0.38528493433491295</v>
      </c>
      <c r="AX319" s="189">
        <f t="shared" si="301"/>
        <v>0.38528471282672416</v>
      </c>
      <c r="AY319" s="189">
        <f t="shared" si="301"/>
        <v>0.38528455922240312</v>
      </c>
      <c r="AZ319" s="189">
        <f t="shared" si="301"/>
        <v>0.38528445270582423</v>
      </c>
      <c r="BA319" s="189">
        <f t="shared" si="301"/>
        <v>0.38528437884212119</v>
      </c>
      <c r="BB319" s="189">
        <f t="shared" si="301"/>
        <v>0.38528432762148068</v>
      </c>
      <c r="BC319" s="189">
        <f t="shared" si="301"/>
        <v>0.38528429210262405</v>
      </c>
      <c r="BD319" s="189">
        <f t="shared" si="301"/>
        <v>0.38528426747213829</v>
      </c>
      <c r="BE319" s="189">
        <f t="shared" si="301"/>
        <v>0.38528425039217218</v>
      </c>
      <c r="BF319" s="189">
        <f t="shared" si="301"/>
        <v>0.38528423854810023</v>
      </c>
      <c r="BG319" s="189">
        <f t="shared" si="301"/>
        <v>0.38528423033484938</v>
      </c>
      <c r="BH319" s="189">
        <f t="shared" si="301"/>
        <v>0.38528422463938494</v>
      </c>
      <c r="BI319" s="189">
        <f t="shared" si="301"/>
        <v>0.38528422068987511</v>
      </c>
      <c r="BJ319" s="189">
        <f t="shared" si="301"/>
        <v>0.38528421795109447</v>
      </c>
      <c r="BK319" s="189">
        <f t="shared" si="301"/>
        <v>0.38528421605189178</v>
      </c>
      <c r="BL319" s="189">
        <f t="shared" si="301"/>
        <v>0.38528421473489283</v>
      </c>
      <c r="BM319" s="189">
        <f t="shared" si="301"/>
        <v>0.38528421382162226</v>
      </c>
      <c r="BN319" s="189">
        <f t="shared" si="301"/>
        <v>0.3852842131883164</v>
      </c>
    </row>
    <row r="320" spans="2:66" hidden="1" outlineLevel="1">
      <c r="E320" s="62" t="s">
        <v>271</v>
      </c>
      <c r="J320" t="s">
        <v>101</v>
      </c>
      <c r="K320" s="103" t="str">
        <f t="array" ref="K320">IF(OR(R320:BM320&lt;0,R320:BM320&gt;1),"error","ok")</f>
        <v>ok</v>
      </c>
      <c r="S320" s="71">
        <f t="shared" ref="S320:BN320" si="302">S250*S243/(1-S250)*(S240-1)</f>
        <v>0.90000000000000036</v>
      </c>
      <c r="T320" s="71">
        <f t="shared" si="302"/>
        <v>0.80000000000000038</v>
      </c>
      <c r="U320" s="71">
        <f t="shared" si="302"/>
        <v>0.7</v>
      </c>
      <c r="V320" s="71">
        <f t="shared" si="302"/>
        <v>0.6</v>
      </c>
      <c r="W320" s="71">
        <f t="shared" si="302"/>
        <v>0.5</v>
      </c>
      <c r="X320" s="71">
        <f t="shared" si="302"/>
        <v>0.5</v>
      </c>
      <c r="Y320" s="71">
        <f t="shared" si="302"/>
        <v>0.5</v>
      </c>
      <c r="Z320" s="71">
        <f t="shared" si="302"/>
        <v>0.5</v>
      </c>
      <c r="AA320" s="71">
        <f t="shared" si="302"/>
        <v>0.5</v>
      </c>
      <c r="AB320" s="71">
        <f t="shared" si="302"/>
        <v>0.5</v>
      </c>
      <c r="AC320" s="71">
        <f t="shared" si="302"/>
        <v>0.5</v>
      </c>
      <c r="AD320" s="71">
        <f t="shared" si="302"/>
        <v>0.5</v>
      </c>
      <c r="AE320" s="71">
        <f t="shared" si="302"/>
        <v>0.5</v>
      </c>
      <c r="AF320" s="71">
        <f t="shared" si="302"/>
        <v>0.5</v>
      </c>
      <c r="AG320" s="71">
        <f t="shared" si="302"/>
        <v>0.5</v>
      </c>
      <c r="AH320" s="71">
        <f t="shared" si="302"/>
        <v>0.5</v>
      </c>
      <c r="AI320" s="71">
        <f t="shared" si="302"/>
        <v>0.5</v>
      </c>
      <c r="AJ320" s="71">
        <f t="shared" si="302"/>
        <v>0.5</v>
      </c>
      <c r="AK320" s="71">
        <f t="shared" si="302"/>
        <v>0.5</v>
      </c>
      <c r="AL320" s="71">
        <f t="shared" si="302"/>
        <v>0.5</v>
      </c>
      <c r="AM320" s="71">
        <f t="shared" si="302"/>
        <v>0.5</v>
      </c>
      <c r="AN320" s="71">
        <f t="shared" si="302"/>
        <v>0.5</v>
      </c>
      <c r="AO320" s="71">
        <f t="shared" si="302"/>
        <v>0.5</v>
      </c>
      <c r="AP320" s="71">
        <f t="shared" si="302"/>
        <v>0.5</v>
      </c>
      <c r="AQ320" s="71">
        <f t="shared" si="302"/>
        <v>0.5</v>
      </c>
      <c r="AR320" s="71">
        <f t="shared" si="302"/>
        <v>0.5</v>
      </c>
      <c r="AS320" s="71">
        <f t="shared" si="302"/>
        <v>0.5</v>
      </c>
      <c r="AT320" s="71">
        <f t="shared" si="302"/>
        <v>0.5</v>
      </c>
      <c r="AU320" s="71">
        <f t="shared" si="302"/>
        <v>0.5</v>
      </c>
      <c r="AV320" s="71">
        <f t="shared" si="302"/>
        <v>0.5</v>
      </c>
      <c r="AW320" s="71">
        <f t="shared" si="302"/>
        <v>0.5</v>
      </c>
      <c r="AX320" s="71">
        <f t="shared" si="302"/>
        <v>0.5</v>
      </c>
      <c r="AY320" s="71">
        <f t="shared" si="302"/>
        <v>0.5</v>
      </c>
      <c r="AZ320" s="71">
        <f t="shared" si="302"/>
        <v>0.5</v>
      </c>
      <c r="BA320" s="71">
        <f t="shared" si="302"/>
        <v>0.5</v>
      </c>
      <c r="BB320" s="71">
        <f t="shared" si="302"/>
        <v>0.5</v>
      </c>
      <c r="BC320" s="71">
        <f t="shared" si="302"/>
        <v>0.5</v>
      </c>
      <c r="BD320" s="71">
        <f t="shared" si="302"/>
        <v>0.5</v>
      </c>
      <c r="BE320" s="71">
        <f t="shared" si="302"/>
        <v>0.5</v>
      </c>
      <c r="BF320" s="71">
        <f t="shared" si="302"/>
        <v>0.5</v>
      </c>
      <c r="BG320" s="71">
        <f t="shared" si="302"/>
        <v>0.5</v>
      </c>
      <c r="BH320" s="71">
        <f t="shared" si="302"/>
        <v>0.5</v>
      </c>
      <c r="BI320" s="71">
        <f t="shared" si="302"/>
        <v>0.5</v>
      </c>
      <c r="BJ320" s="71">
        <f t="shared" si="302"/>
        <v>0.5</v>
      </c>
      <c r="BK320" s="71">
        <f t="shared" si="302"/>
        <v>0.5</v>
      </c>
      <c r="BL320" s="71">
        <f t="shared" si="302"/>
        <v>0.5</v>
      </c>
      <c r="BM320" s="71">
        <f t="shared" si="302"/>
        <v>0.5</v>
      </c>
      <c r="BN320" s="71">
        <f t="shared" si="302"/>
        <v>0.5</v>
      </c>
    </row>
    <row r="321" spans="2:67" hidden="1" outlineLevel="1">
      <c r="E321" s="62" t="s">
        <v>281</v>
      </c>
      <c r="J321" t="s">
        <v>101</v>
      </c>
      <c r="K321" s="103" t="str">
        <f t="array" ref="K321">IF(OR(R321:BM321&lt;0,R321:BM321&gt;1),"error","ok")</f>
        <v>ok</v>
      </c>
      <c r="S321" s="71">
        <f t="shared" ref="S321:BN321" si="303">S250*S250/(1-S250)*(S240-2)+S243*(S250/(1-S243))</f>
        <v>0.1</v>
      </c>
      <c r="T321" s="71">
        <f t="shared" si="303"/>
        <v>0.2</v>
      </c>
      <c r="U321" s="71">
        <f t="shared" si="303"/>
        <v>0.30000000000000004</v>
      </c>
      <c r="V321" s="71">
        <f t="shared" si="303"/>
        <v>0.4</v>
      </c>
      <c r="W321" s="71">
        <f t="shared" si="303"/>
        <v>0.5</v>
      </c>
      <c r="X321" s="71">
        <f t="shared" si="303"/>
        <v>0.5</v>
      </c>
      <c r="Y321" s="71">
        <f t="shared" si="303"/>
        <v>0.5</v>
      </c>
      <c r="Z321" s="71">
        <f t="shared" si="303"/>
        <v>0.5</v>
      </c>
      <c r="AA321" s="71">
        <f t="shared" si="303"/>
        <v>0.5</v>
      </c>
      <c r="AB321" s="71">
        <f t="shared" si="303"/>
        <v>0.5</v>
      </c>
      <c r="AC321" s="71">
        <f t="shared" si="303"/>
        <v>0.5</v>
      </c>
      <c r="AD321" s="71">
        <f t="shared" si="303"/>
        <v>0.5</v>
      </c>
      <c r="AE321" s="71">
        <f t="shared" si="303"/>
        <v>0.5</v>
      </c>
      <c r="AF321" s="71">
        <f t="shared" si="303"/>
        <v>0.5</v>
      </c>
      <c r="AG321" s="71">
        <f t="shared" si="303"/>
        <v>0.5</v>
      </c>
      <c r="AH321" s="71">
        <f t="shared" si="303"/>
        <v>0.5</v>
      </c>
      <c r="AI321" s="71">
        <f t="shared" si="303"/>
        <v>0.5</v>
      </c>
      <c r="AJ321" s="71">
        <f t="shared" si="303"/>
        <v>0.5</v>
      </c>
      <c r="AK321" s="71">
        <f t="shared" si="303"/>
        <v>0.5</v>
      </c>
      <c r="AL321" s="71">
        <f t="shared" si="303"/>
        <v>0.5</v>
      </c>
      <c r="AM321" s="71">
        <f t="shared" si="303"/>
        <v>0.5</v>
      </c>
      <c r="AN321" s="71">
        <f t="shared" si="303"/>
        <v>0.5</v>
      </c>
      <c r="AO321" s="71">
        <f t="shared" si="303"/>
        <v>0.5</v>
      </c>
      <c r="AP321" s="71">
        <f t="shared" si="303"/>
        <v>0.5</v>
      </c>
      <c r="AQ321" s="71">
        <f t="shared" si="303"/>
        <v>0.5</v>
      </c>
      <c r="AR321" s="71">
        <f t="shared" si="303"/>
        <v>0.5</v>
      </c>
      <c r="AS321" s="71">
        <f t="shared" si="303"/>
        <v>0.5</v>
      </c>
      <c r="AT321" s="71">
        <f t="shared" si="303"/>
        <v>0.5</v>
      </c>
      <c r="AU321" s="71">
        <f t="shared" si="303"/>
        <v>0.5</v>
      </c>
      <c r="AV321" s="71">
        <f t="shared" si="303"/>
        <v>0.5</v>
      </c>
      <c r="AW321" s="71">
        <f t="shared" si="303"/>
        <v>0.5</v>
      </c>
      <c r="AX321" s="71">
        <f t="shared" si="303"/>
        <v>0.5</v>
      </c>
      <c r="AY321" s="71">
        <f t="shared" si="303"/>
        <v>0.5</v>
      </c>
      <c r="AZ321" s="71">
        <f t="shared" si="303"/>
        <v>0.5</v>
      </c>
      <c r="BA321" s="71">
        <f t="shared" si="303"/>
        <v>0.5</v>
      </c>
      <c r="BB321" s="71">
        <f t="shared" si="303"/>
        <v>0.5</v>
      </c>
      <c r="BC321" s="71">
        <f t="shared" si="303"/>
        <v>0.5</v>
      </c>
      <c r="BD321" s="71">
        <f t="shared" si="303"/>
        <v>0.5</v>
      </c>
      <c r="BE321" s="71">
        <f t="shared" si="303"/>
        <v>0.5</v>
      </c>
      <c r="BF321" s="71">
        <f t="shared" si="303"/>
        <v>0.5</v>
      </c>
      <c r="BG321" s="71">
        <f t="shared" si="303"/>
        <v>0.5</v>
      </c>
      <c r="BH321" s="71">
        <f t="shared" si="303"/>
        <v>0.5</v>
      </c>
      <c r="BI321" s="71">
        <f t="shared" si="303"/>
        <v>0.5</v>
      </c>
      <c r="BJ321" s="71">
        <f t="shared" si="303"/>
        <v>0.5</v>
      </c>
      <c r="BK321" s="71">
        <f t="shared" si="303"/>
        <v>0.5</v>
      </c>
      <c r="BL321" s="71">
        <f t="shared" si="303"/>
        <v>0.5</v>
      </c>
      <c r="BM321" s="71">
        <f t="shared" si="303"/>
        <v>0.5</v>
      </c>
      <c r="BN321" s="71">
        <f t="shared" si="303"/>
        <v>0.5</v>
      </c>
    </row>
    <row r="322" spans="2:67" hidden="1" outlineLevel="1">
      <c r="E322" s="83" t="s">
        <v>132</v>
      </c>
      <c r="K322" s="103" t="str">
        <f t="array" ref="K322">IF(OR(R322:BM322&lt;0,R322:BM322&gt;1),"error","ok")</f>
        <v>ok</v>
      </c>
      <c r="S322" s="197">
        <f t="shared" ref="S322:BN322" si="304">ROUND(S320+S321*(S240-1),6)</f>
        <v>1</v>
      </c>
      <c r="T322" s="197">
        <f t="shared" si="304"/>
        <v>1</v>
      </c>
      <c r="U322" s="197">
        <f t="shared" si="304"/>
        <v>1</v>
      </c>
      <c r="V322" s="197">
        <f t="shared" si="304"/>
        <v>1</v>
      </c>
      <c r="W322" s="197">
        <f t="shared" si="304"/>
        <v>1</v>
      </c>
      <c r="X322" s="197">
        <f t="shared" si="304"/>
        <v>1</v>
      </c>
      <c r="Y322" s="197">
        <f t="shared" si="304"/>
        <v>1</v>
      </c>
      <c r="Z322" s="197">
        <f t="shared" si="304"/>
        <v>1</v>
      </c>
      <c r="AA322" s="197">
        <f t="shared" si="304"/>
        <v>1</v>
      </c>
      <c r="AB322" s="197">
        <f t="shared" si="304"/>
        <v>1</v>
      </c>
      <c r="AC322" s="197">
        <f t="shared" si="304"/>
        <v>1</v>
      </c>
      <c r="AD322" s="197">
        <f t="shared" si="304"/>
        <v>1</v>
      </c>
      <c r="AE322" s="197">
        <f t="shared" si="304"/>
        <v>1</v>
      </c>
      <c r="AF322" s="197">
        <f t="shared" si="304"/>
        <v>1</v>
      </c>
      <c r="AG322" s="197">
        <f t="shared" si="304"/>
        <v>1</v>
      </c>
      <c r="AH322" s="197">
        <f t="shared" si="304"/>
        <v>1</v>
      </c>
      <c r="AI322" s="197">
        <f t="shared" si="304"/>
        <v>1</v>
      </c>
      <c r="AJ322" s="197">
        <f t="shared" si="304"/>
        <v>1</v>
      </c>
      <c r="AK322" s="197">
        <f t="shared" si="304"/>
        <v>1</v>
      </c>
      <c r="AL322" s="197">
        <f t="shared" si="304"/>
        <v>1</v>
      </c>
      <c r="AM322" s="197">
        <f t="shared" si="304"/>
        <v>1</v>
      </c>
      <c r="AN322" s="197">
        <f t="shared" si="304"/>
        <v>1</v>
      </c>
      <c r="AO322" s="197">
        <f t="shared" si="304"/>
        <v>1</v>
      </c>
      <c r="AP322" s="197">
        <f t="shared" si="304"/>
        <v>1</v>
      </c>
      <c r="AQ322" s="197">
        <f t="shared" si="304"/>
        <v>1</v>
      </c>
      <c r="AR322" s="197">
        <f t="shared" si="304"/>
        <v>1</v>
      </c>
      <c r="AS322" s="197">
        <f t="shared" si="304"/>
        <v>1</v>
      </c>
      <c r="AT322" s="197">
        <f t="shared" si="304"/>
        <v>1</v>
      </c>
      <c r="AU322" s="197">
        <f t="shared" si="304"/>
        <v>1</v>
      </c>
      <c r="AV322" s="197">
        <f t="shared" si="304"/>
        <v>1</v>
      </c>
      <c r="AW322" s="197">
        <f t="shared" si="304"/>
        <v>1</v>
      </c>
      <c r="AX322" s="197">
        <f t="shared" si="304"/>
        <v>1</v>
      </c>
      <c r="AY322" s="197">
        <f t="shared" si="304"/>
        <v>1</v>
      </c>
      <c r="AZ322" s="197">
        <f t="shared" si="304"/>
        <v>1</v>
      </c>
      <c r="BA322" s="197">
        <f t="shared" si="304"/>
        <v>1</v>
      </c>
      <c r="BB322" s="197">
        <f t="shared" si="304"/>
        <v>1</v>
      </c>
      <c r="BC322" s="197">
        <f t="shared" si="304"/>
        <v>1</v>
      </c>
      <c r="BD322" s="197">
        <f t="shared" si="304"/>
        <v>1</v>
      </c>
      <c r="BE322" s="197">
        <f t="shared" si="304"/>
        <v>1</v>
      </c>
      <c r="BF322" s="197">
        <f t="shared" si="304"/>
        <v>1</v>
      </c>
      <c r="BG322" s="197">
        <f t="shared" si="304"/>
        <v>1</v>
      </c>
      <c r="BH322" s="197">
        <f t="shared" si="304"/>
        <v>1</v>
      </c>
      <c r="BI322" s="197">
        <f t="shared" si="304"/>
        <v>1</v>
      </c>
      <c r="BJ322" s="197">
        <f t="shared" si="304"/>
        <v>1</v>
      </c>
      <c r="BK322" s="197">
        <f t="shared" si="304"/>
        <v>1</v>
      </c>
      <c r="BL322" s="197">
        <f t="shared" si="304"/>
        <v>1</v>
      </c>
      <c r="BM322" s="197">
        <f t="shared" si="304"/>
        <v>1</v>
      </c>
      <c r="BN322" s="197">
        <f t="shared" si="304"/>
        <v>1</v>
      </c>
    </row>
    <row r="323" spans="2:67" hidden="1" outlineLevel="1">
      <c r="B323" s="90"/>
    </row>
    <row r="324" spans="2:67" hidden="1" outlineLevel="1">
      <c r="B324" s="90"/>
      <c r="C324" s="90" t="s">
        <v>228</v>
      </c>
    </row>
    <row r="325" spans="2:67" hidden="1" outlineLevel="1">
      <c r="E325" s="73" t="s">
        <v>222</v>
      </c>
    </row>
    <row r="326" spans="2:67" hidden="1" outlineLevel="1">
      <c r="E326" s="82" t="s">
        <v>205</v>
      </c>
      <c r="J326" t="s">
        <v>134</v>
      </c>
      <c r="R326" s="201">
        <f t="shared" ref="R326:AW326" si="305">R156</f>
        <v>0</v>
      </c>
      <c r="S326" s="201">
        <f t="shared" si="305"/>
        <v>0</v>
      </c>
      <c r="T326" s="201">
        <f t="shared" si="305"/>
        <v>0</v>
      </c>
      <c r="U326" s="201">
        <f t="shared" si="305"/>
        <v>0</v>
      </c>
      <c r="V326" s="201">
        <f t="shared" si="305"/>
        <v>0</v>
      </c>
      <c r="W326" s="201">
        <f t="shared" si="305"/>
        <v>0</v>
      </c>
      <c r="X326" s="201">
        <f t="shared" si="305"/>
        <v>0</v>
      </c>
      <c r="Y326" s="201">
        <f t="shared" si="305"/>
        <v>0</v>
      </c>
      <c r="Z326" s="201">
        <f t="shared" si="305"/>
        <v>0</v>
      </c>
      <c r="AA326" s="201">
        <f t="shared" si="305"/>
        <v>0</v>
      </c>
      <c r="AB326" s="201">
        <f t="shared" si="305"/>
        <v>0</v>
      </c>
      <c r="AC326" s="201">
        <f t="shared" si="305"/>
        <v>0</v>
      </c>
      <c r="AD326" s="201">
        <f t="shared" si="305"/>
        <v>0</v>
      </c>
      <c r="AE326" s="201">
        <f t="shared" si="305"/>
        <v>0</v>
      </c>
      <c r="AF326" s="201">
        <f t="shared" si="305"/>
        <v>0</v>
      </c>
      <c r="AG326" s="201">
        <f t="shared" si="305"/>
        <v>0</v>
      </c>
      <c r="AH326" s="201">
        <f t="shared" si="305"/>
        <v>0</v>
      </c>
      <c r="AI326" s="201">
        <f t="shared" si="305"/>
        <v>0</v>
      </c>
      <c r="AJ326" s="201">
        <f t="shared" si="305"/>
        <v>0</v>
      </c>
      <c r="AK326" s="201">
        <f t="shared" si="305"/>
        <v>0</v>
      </c>
      <c r="AL326" s="201">
        <f t="shared" si="305"/>
        <v>0</v>
      </c>
      <c r="AM326" s="201">
        <f t="shared" si="305"/>
        <v>0</v>
      </c>
      <c r="AN326" s="201">
        <f t="shared" si="305"/>
        <v>0</v>
      </c>
      <c r="AO326" s="201">
        <f t="shared" si="305"/>
        <v>0</v>
      </c>
      <c r="AP326" s="201">
        <f t="shared" si="305"/>
        <v>0</v>
      </c>
      <c r="AQ326" s="201">
        <f t="shared" si="305"/>
        <v>0</v>
      </c>
      <c r="AR326" s="201">
        <f t="shared" si="305"/>
        <v>0</v>
      </c>
      <c r="AS326" s="201">
        <f t="shared" si="305"/>
        <v>0</v>
      </c>
      <c r="AT326" s="201">
        <f t="shared" si="305"/>
        <v>0</v>
      </c>
      <c r="AU326" s="201">
        <f t="shared" si="305"/>
        <v>0</v>
      </c>
      <c r="AV326" s="201">
        <f t="shared" si="305"/>
        <v>0</v>
      </c>
      <c r="AW326" s="201">
        <f t="shared" si="305"/>
        <v>0</v>
      </c>
      <c r="AX326" s="201">
        <f t="shared" ref="AX326:BN326" si="306">AX156</f>
        <v>0</v>
      </c>
      <c r="AY326" s="201">
        <f t="shared" si="306"/>
        <v>0</v>
      </c>
      <c r="AZ326" s="201">
        <f t="shared" si="306"/>
        <v>0</v>
      </c>
      <c r="BA326" s="201">
        <f t="shared" si="306"/>
        <v>0</v>
      </c>
      <c r="BB326" s="201">
        <f t="shared" si="306"/>
        <v>0</v>
      </c>
      <c r="BC326" s="201">
        <f t="shared" si="306"/>
        <v>0</v>
      </c>
      <c r="BD326" s="201">
        <f t="shared" si="306"/>
        <v>0</v>
      </c>
      <c r="BE326" s="201">
        <f t="shared" si="306"/>
        <v>0</v>
      </c>
      <c r="BF326" s="201">
        <f t="shared" si="306"/>
        <v>0</v>
      </c>
      <c r="BG326" s="201">
        <f t="shared" si="306"/>
        <v>0</v>
      </c>
      <c r="BH326" s="201">
        <f t="shared" si="306"/>
        <v>0</v>
      </c>
      <c r="BI326" s="201">
        <f t="shared" si="306"/>
        <v>0</v>
      </c>
      <c r="BJ326" s="201">
        <f t="shared" si="306"/>
        <v>0</v>
      </c>
      <c r="BK326" s="201">
        <f t="shared" si="306"/>
        <v>0</v>
      </c>
      <c r="BL326" s="201">
        <f t="shared" si="306"/>
        <v>0</v>
      </c>
      <c r="BM326" s="201">
        <f t="shared" si="306"/>
        <v>0</v>
      </c>
      <c r="BN326" s="201">
        <f t="shared" si="306"/>
        <v>0</v>
      </c>
      <c r="BO326" s="79"/>
    </row>
    <row r="327" spans="2:67" hidden="1" outlineLevel="1">
      <c r="E327" s="62" t="s">
        <v>219</v>
      </c>
      <c r="J327" t="s">
        <v>134</v>
      </c>
      <c r="R327" s="177">
        <f t="shared" ref="R327:AW327" si="307">R303</f>
        <v>6549232072.2028017</v>
      </c>
      <c r="S327" s="177">
        <f t="shared" si="307"/>
        <v>6825181411.5711222</v>
      </c>
      <c r="T327" s="177">
        <f t="shared" si="307"/>
        <v>7095475488.2029209</v>
      </c>
      <c r="U327" s="177">
        <f t="shared" si="307"/>
        <v>7610906133.2271271</v>
      </c>
      <c r="V327" s="177">
        <f t="shared" si="307"/>
        <v>7659523588.7987413</v>
      </c>
      <c r="W327" s="177">
        <f t="shared" si="307"/>
        <v>8438070417.2602425</v>
      </c>
      <c r="X327" s="177">
        <f t="shared" si="307"/>
        <v>9478750601.3193016</v>
      </c>
      <c r="Y327" s="177">
        <f t="shared" si="307"/>
        <v>10630483476.091694</v>
      </c>
      <c r="Z327" s="177">
        <f t="shared" si="307"/>
        <v>11708437663.005522</v>
      </c>
      <c r="AA327" s="177">
        <f t="shared" si="307"/>
        <v>12631148634.025949</v>
      </c>
      <c r="AB327" s="177">
        <f t="shared" si="307"/>
        <v>13471102406.718529</v>
      </c>
      <c r="AC327" s="177">
        <f t="shared" si="307"/>
        <v>14203316458.486692</v>
      </c>
      <c r="AD327" s="177">
        <f t="shared" si="307"/>
        <v>14873073214.495077</v>
      </c>
      <c r="AE327" s="177">
        <f t="shared" si="307"/>
        <v>15413046578.116564</v>
      </c>
      <c r="AF327" s="177">
        <f t="shared" si="307"/>
        <v>15940516323.72402</v>
      </c>
      <c r="AG327" s="177">
        <f t="shared" si="307"/>
        <v>16456404069.098728</v>
      </c>
      <c r="AH327" s="177">
        <f t="shared" si="307"/>
        <v>16650815812.283363</v>
      </c>
      <c r="AI327" s="177">
        <f t="shared" si="307"/>
        <v>16752901648.722141</v>
      </c>
      <c r="AJ327" s="177">
        <f t="shared" si="307"/>
        <v>16851271584.368467</v>
      </c>
      <c r="AK327" s="177">
        <f t="shared" si="307"/>
        <v>16945866295.64295</v>
      </c>
      <c r="AL327" s="177">
        <f t="shared" si="307"/>
        <v>17036280634.08489</v>
      </c>
      <c r="AM327" s="177">
        <f t="shared" si="307"/>
        <v>17122067761.921282</v>
      </c>
      <c r="AN327" s="177">
        <f t="shared" si="307"/>
        <v>17203097659.419327</v>
      </c>
      <c r="AO327" s="177">
        <f t="shared" si="307"/>
        <v>17279452794.073936</v>
      </c>
      <c r="AP327" s="177">
        <f t="shared" si="307"/>
        <v>17351417376.20113</v>
      </c>
      <c r="AQ327" s="177">
        <f t="shared" si="307"/>
        <v>17419046317.160297</v>
      </c>
      <c r="AR327" s="177">
        <f t="shared" si="307"/>
        <v>17481846012.473667</v>
      </c>
      <c r="AS327" s="177">
        <f t="shared" si="307"/>
        <v>17539544781.883411</v>
      </c>
      <c r="AT327" s="177">
        <f t="shared" si="307"/>
        <v>17592246714.783703</v>
      </c>
      <c r="AU327" s="177">
        <f t="shared" si="307"/>
        <v>17639993199.121174</v>
      </c>
      <c r="AV327" s="177">
        <f t="shared" si="307"/>
        <v>17682723548.852951</v>
      </c>
      <c r="AW327" s="177">
        <f t="shared" si="307"/>
        <v>17720408693.423115</v>
      </c>
      <c r="AX327" s="177">
        <f t="shared" ref="AX327:BN327" si="308">AX303</f>
        <v>17753149191.698112</v>
      </c>
      <c r="AY327" s="177">
        <f t="shared" si="308"/>
        <v>17781091863.141731</v>
      </c>
      <c r="AZ327" s="177">
        <f t="shared" si="308"/>
        <v>17804312959.93325</v>
      </c>
      <c r="BA327" s="177">
        <f t="shared" si="308"/>
        <v>17822790324.374199</v>
      </c>
      <c r="BB327" s="177">
        <f t="shared" si="308"/>
        <v>17836515717.897854</v>
      </c>
      <c r="BC327" s="177">
        <f t="shared" si="308"/>
        <v>17845582040.528145</v>
      </c>
      <c r="BD327" s="177">
        <f t="shared" si="308"/>
        <v>17850132111.36079</v>
      </c>
      <c r="BE327" s="177">
        <f t="shared" si="308"/>
        <v>17850264396.386879</v>
      </c>
      <c r="BF327" s="177">
        <f t="shared" si="308"/>
        <v>17845987423.248333</v>
      </c>
      <c r="BG327" s="177">
        <f t="shared" si="308"/>
        <v>17837291655.57901</v>
      </c>
      <c r="BH327" s="177">
        <f t="shared" si="308"/>
        <v>17824233234.886845</v>
      </c>
      <c r="BI327" s="177">
        <f t="shared" si="308"/>
        <v>17806918851.983215</v>
      </c>
      <c r="BJ327" s="177">
        <f t="shared" si="308"/>
        <v>17791829200.57935</v>
      </c>
      <c r="BK327" s="177">
        <f t="shared" si="308"/>
        <v>17781076978.062027</v>
      </c>
      <c r="BL327" s="177">
        <f t="shared" si="308"/>
        <v>17770322164.203342</v>
      </c>
      <c r="BM327" s="177">
        <f t="shared" si="308"/>
        <v>17759564778.382202</v>
      </c>
      <c r="BN327" s="177">
        <f t="shared" si="308"/>
        <v>17748804839.970856</v>
      </c>
    </row>
    <row r="328" spans="2:67" hidden="1" outlineLevel="1">
      <c r="E328" s="62" t="s">
        <v>215</v>
      </c>
      <c r="J328" t="s">
        <v>134</v>
      </c>
      <c r="R328" s="177">
        <f t="shared" ref="R328:AW328" si="309">R298</f>
        <v>630666592.34957957</v>
      </c>
      <c r="S328" s="177">
        <f t="shared" si="309"/>
        <v>1002194856.6090163</v>
      </c>
      <c r="T328" s="177">
        <f t="shared" si="309"/>
        <v>2231998874.4285808</v>
      </c>
      <c r="U328" s="177">
        <f t="shared" si="309"/>
        <v>3648646224.7742538</v>
      </c>
      <c r="V328" s="177">
        <f t="shared" si="309"/>
        <v>5942708071.371419</v>
      </c>
      <c r="W328" s="177">
        <f t="shared" si="309"/>
        <v>6934759508.1352043</v>
      </c>
      <c r="X328" s="177">
        <f t="shared" si="309"/>
        <v>7951447873.0462484</v>
      </c>
      <c r="Y328" s="177">
        <f t="shared" si="309"/>
        <v>9068911458.7668324</v>
      </c>
      <c r="Z328" s="177">
        <f t="shared" si="309"/>
        <v>10147656744.250891</v>
      </c>
      <c r="AA328" s="177">
        <f t="shared" si="309"/>
        <v>11094558548.177603</v>
      </c>
      <c r="AB328" s="177">
        <f t="shared" si="309"/>
        <v>11970314812.284222</v>
      </c>
      <c r="AC328" s="177">
        <f t="shared" si="309"/>
        <v>12751181452.769356</v>
      </c>
      <c r="AD328" s="177">
        <f t="shared" si="309"/>
        <v>13480547551.715675</v>
      </c>
      <c r="AE328" s="177">
        <f t="shared" si="309"/>
        <v>14079900069.600672</v>
      </c>
      <c r="AF328" s="177">
        <f t="shared" si="309"/>
        <v>14675573436.029997</v>
      </c>
      <c r="AG328" s="177">
        <f t="shared" si="309"/>
        <v>15268704425.962578</v>
      </c>
      <c r="AH328" s="177">
        <f t="shared" si="309"/>
        <v>15453171357.287619</v>
      </c>
      <c r="AI328" s="177">
        <f t="shared" si="309"/>
        <v>15530772338.766008</v>
      </c>
      <c r="AJ328" s="177">
        <f t="shared" si="309"/>
        <v>15604992618.566082</v>
      </c>
      <c r="AK328" s="177">
        <f t="shared" si="309"/>
        <v>15675658515.805416</v>
      </c>
      <c r="AL328" s="177">
        <f t="shared" si="309"/>
        <v>15742633562.216499</v>
      </c>
      <c r="AM328" s="177">
        <f t="shared" si="309"/>
        <v>15805776831.942654</v>
      </c>
      <c r="AN328" s="177">
        <f t="shared" si="309"/>
        <v>15864935380.145967</v>
      </c>
      <c r="AO328" s="177">
        <f t="shared" si="309"/>
        <v>15919952035.533596</v>
      </c>
      <c r="AP328" s="177">
        <f t="shared" si="309"/>
        <v>15970680919.371977</v>
      </c>
      <c r="AQ328" s="177">
        <f t="shared" si="309"/>
        <v>16017026110.945625</v>
      </c>
      <c r="AR328" s="177">
        <f t="shared" si="309"/>
        <v>16058965289.289425</v>
      </c>
      <c r="AS328" s="177">
        <f t="shared" si="309"/>
        <v>16096509020.540709</v>
      </c>
      <c r="AT328" s="177">
        <f t="shared" si="309"/>
        <v>16129635247.887793</v>
      </c>
      <c r="AU328" s="177">
        <f t="shared" si="309"/>
        <v>16158285626.441092</v>
      </c>
      <c r="AV328" s="177">
        <f t="shared" si="309"/>
        <v>16182442193.767128</v>
      </c>
      <c r="AW328" s="177">
        <f t="shared" si="309"/>
        <v>16202183667.589039</v>
      </c>
      <c r="AX328" s="177">
        <f t="shared" ref="AX328:BN328" si="310">AX298</f>
        <v>16217635685.883577</v>
      </c>
      <c r="AY328" s="177">
        <f t="shared" si="310"/>
        <v>16228884626.823429</v>
      </c>
      <c r="AZ328" s="177">
        <f t="shared" si="310"/>
        <v>16235960901.072607</v>
      </c>
      <c r="BA328" s="177">
        <f t="shared" si="310"/>
        <v>16238899773.114473</v>
      </c>
      <c r="BB328" s="177">
        <f t="shared" si="310"/>
        <v>16237792937.209578</v>
      </c>
      <c r="BC328" s="177">
        <f t="shared" si="310"/>
        <v>16232762564.320833</v>
      </c>
      <c r="BD328" s="177">
        <f t="shared" si="310"/>
        <v>16223906094.045977</v>
      </c>
      <c r="BE328" s="177">
        <f t="shared" si="310"/>
        <v>16211279592.951229</v>
      </c>
      <c r="BF328" s="177">
        <f t="shared" si="310"/>
        <v>16194925160.49003</v>
      </c>
      <c r="BG328" s="177">
        <f t="shared" si="310"/>
        <v>16174900349.091669</v>
      </c>
      <c r="BH328" s="177">
        <f t="shared" si="310"/>
        <v>16151273475.437849</v>
      </c>
      <c r="BI328" s="177">
        <f t="shared" si="310"/>
        <v>16124103808.955175</v>
      </c>
      <c r="BJ328" s="177">
        <f t="shared" si="310"/>
        <v>16101970392.775129</v>
      </c>
      <c r="BK328" s="177">
        <f t="shared" si="310"/>
        <v>16086639229.541481</v>
      </c>
      <c r="BL328" s="177">
        <f t="shared" si="310"/>
        <v>16071322663.562721</v>
      </c>
      <c r="BM328" s="177">
        <f t="shared" si="310"/>
        <v>16056020680.940376</v>
      </c>
      <c r="BN328" s="177">
        <f t="shared" si="310"/>
        <v>16040733267.7892</v>
      </c>
    </row>
    <row r="329" spans="2:67" hidden="1" outlineLevel="1">
      <c r="E329" s="62" t="s">
        <v>216</v>
      </c>
      <c r="J329" t="s">
        <v>134</v>
      </c>
      <c r="R329" s="177">
        <f t="shared" ref="R329:AW329" si="311">R299</f>
        <v>0</v>
      </c>
      <c r="S329" s="177">
        <f t="shared" si="311"/>
        <v>0</v>
      </c>
      <c r="T329" s="177">
        <f t="shared" si="311"/>
        <v>0</v>
      </c>
      <c r="U329" s="177">
        <f t="shared" si="311"/>
        <v>0</v>
      </c>
      <c r="V329" s="177">
        <f t="shared" si="311"/>
        <v>0</v>
      </c>
      <c r="W329" s="177">
        <f t="shared" si="311"/>
        <v>0</v>
      </c>
      <c r="X329" s="177">
        <f t="shared" si="311"/>
        <v>0</v>
      </c>
      <c r="Y329" s="177">
        <f t="shared" si="311"/>
        <v>0</v>
      </c>
      <c r="Z329" s="177">
        <f t="shared" si="311"/>
        <v>0</v>
      </c>
      <c r="AA329" s="177">
        <f t="shared" si="311"/>
        <v>0</v>
      </c>
      <c r="AB329" s="177">
        <f t="shared" si="311"/>
        <v>0</v>
      </c>
      <c r="AC329" s="177">
        <f t="shared" si="311"/>
        <v>0</v>
      </c>
      <c r="AD329" s="177">
        <f t="shared" si="311"/>
        <v>0</v>
      </c>
      <c r="AE329" s="177">
        <f t="shared" si="311"/>
        <v>0</v>
      </c>
      <c r="AF329" s="177">
        <f t="shared" si="311"/>
        <v>0</v>
      </c>
      <c r="AG329" s="177">
        <f t="shared" si="311"/>
        <v>0</v>
      </c>
      <c r="AH329" s="177">
        <f t="shared" si="311"/>
        <v>0</v>
      </c>
      <c r="AI329" s="177">
        <f t="shared" si="311"/>
        <v>0</v>
      </c>
      <c r="AJ329" s="177">
        <f t="shared" si="311"/>
        <v>0</v>
      </c>
      <c r="AK329" s="177">
        <f t="shared" si="311"/>
        <v>0</v>
      </c>
      <c r="AL329" s="177">
        <f t="shared" si="311"/>
        <v>0</v>
      </c>
      <c r="AM329" s="177">
        <f t="shared" si="311"/>
        <v>0</v>
      </c>
      <c r="AN329" s="177">
        <f t="shared" si="311"/>
        <v>0</v>
      </c>
      <c r="AO329" s="177">
        <f t="shared" si="311"/>
        <v>0</v>
      </c>
      <c r="AP329" s="177">
        <f t="shared" si="311"/>
        <v>0</v>
      </c>
      <c r="AQ329" s="177">
        <f t="shared" si="311"/>
        <v>0</v>
      </c>
      <c r="AR329" s="177">
        <f t="shared" si="311"/>
        <v>0</v>
      </c>
      <c r="AS329" s="177">
        <f t="shared" si="311"/>
        <v>0</v>
      </c>
      <c r="AT329" s="177">
        <f t="shared" si="311"/>
        <v>0</v>
      </c>
      <c r="AU329" s="177">
        <f t="shared" si="311"/>
        <v>0</v>
      </c>
      <c r="AV329" s="177">
        <f t="shared" si="311"/>
        <v>0</v>
      </c>
      <c r="AW329" s="177">
        <f t="shared" si="311"/>
        <v>0</v>
      </c>
      <c r="AX329" s="177">
        <f t="shared" ref="AX329:BN329" si="312">AX299</f>
        <v>0</v>
      </c>
      <c r="AY329" s="177">
        <f t="shared" si="312"/>
        <v>0</v>
      </c>
      <c r="AZ329" s="177">
        <f t="shared" si="312"/>
        <v>0</v>
      </c>
      <c r="BA329" s="177">
        <f t="shared" si="312"/>
        <v>0</v>
      </c>
      <c r="BB329" s="177">
        <f t="shared" si="312"/>
        <v>0</v>
      </c>
      <c r="BC329" s="177">
        <f t="shared" si="312"/>
        <v>0</v>
      </c>
      <c r="BD329" s="177">
        <f t="shared" si="312"/>
        <v>0</v>
      </c>
      <c r="BE329" s="177">
        <f t="shared" si="312"/>
        <v>0</v>
      </c>
      <c r="BF329" s="177">
        <f t="shared" si="312"/>
        <v>0</v>
      </c>
      <c r="BG329" s="177">
        <f t="shared" si="312"/>
        <v>0</v>
      </c>
      <c r="BH329" s="177">
        <f t="shared" si="312"/>
        <v>0</v>
      </c>
      <c r="BI329" s="177">
        <f t="shared" si="312"/>
        <v>0</v>
      </c>
      <c r="BJ329" s="177">
        <f t="shared" si="312"/>
        <v>0</v>
      </c>
      <c r="BK329" s="177">
        <f t="shared" si="312"/>
        <v>0</v>
      </c>
      <c r="BL329" s="177">
        <f t="shared" si="312"/>
        <v>0</v>
      </c>
      <c r="BM329" s="177">
        <f t="shared" si="312"/>
        <v>0</v>
      </c>
      <c r="BN329" s="177">
        <f t="shared" si="312"/>
        <v>0</v>
      </c>
    </row>
    <row r="330" spans="2:67" hidden="1" outlineLevel="1">
      <c r="E330" s="73" t="s">
        <v>223</v>
      </c>
    </row>
    <row r="331" spans="2:67" hidden="1" outlineLevel="1">
      <c r="D331" s="73"/>
      <c r="E331" s="82" t="s">
        <v>206</v>
      </c>
      <c r="J331" t="s">
        <v>134</v>
      </c>
      <c r="R331" s="177">
        <f t="shared" ref="R331:AW331" si="313">R157</f>
        <v>17611513854</v>
      </c>
      <c r="S331" s="177">
        <f t="shared" si="313"/>
        <v>16712193544</v>
      </c>
      <c r="T331" s="177">
        <f t="shared" si="313"/>
        <v>14959564746</v>
      </c>
      <c r="U331" s="177">
        <f t="shared" si="313"/>
        <v>14228291998</v>
      </c>
      <c r="V331" s="177">
        <f t="shared" si="313"/>
        <v>14875302613</v>
      </c>
      <c r="W331" s="177">
        <f t="shared" si="313"/>
        <v>18103635581</v>
      </c>
      <c r="X331" s="177">
        <f t="shared" si="313"/>
        <v>23462166380.947029</v>
      </c>
      <c r="Y331" s="177">
        <f t="shared" si="313"/>
        <v>26451296710.470806</v>
      </c>
      <c r="Z331" s="177">
        <f t="shared" si="313"/>
        <v>29424479205.798939</v>
      </c>
      <c r="AA331" s="177">
        <f t="shared" si="313"/>
        <v>32290486603.782703</v>
      </c>
      <c r="AB331" s="177">
        <f t="shared" si="313"/>
        <v>34951291971.621979</v>
      </c>
      <c r="AC331" s="177">
        <f t="shared" si="313"/>
        <v>37307084030.332542</v>
      </c>
      <c r="AD331" s="177">
        <f t="shared" si="313"/>
        <v>39262055267.146149</v>
      </c>
      <c r="AE331" s="177">
        <f t="shared" si="313"/>
        <v>40730540361.695198</v>
      </c>
      <c r="AF331" s="177">
        <f t="shared" si="313"/>
        <v>41642991843.646301</v>
      </c>
      <c r="AG331" s="177">
        <f t="shared" si="313"/>
        <v>41951239318.589691</v>
      </c>
      <c r="AH331" s="177">
        <f t="shared" si="313"/>
        <v>41951239318.589691</v>
      </c>
      <c r="AI331" s="177">
        <f t="shared" si="313"/>
        <v>41951239318.589691</v>
      </c>
      <c r="AJ331" s="177">
        <f t="shared" si="313"/>
        <v>41951239318.589691</v>
      </c>
      <c r="AK331" s="177">
        <f t="shared" si="313"/>
        <v>41951239318.589691</v>
      </c>
      <c r="AL331" s="177">
        <f t="shared" si="313"/>
        <v>41951239318.589691</v>
      </c>
      <c r="AM331" s="177">
        <f t="shared" si="313"/>
        <v>41951239318.589691</v>
      </c>
      <c r="AN331" s="177">
        <f t="shared" si="313"/>
        <v>41951239318.589691</v>
      </c>
      <c r="AO331" s="177">
        <f t="shared" si="313"/>
        <v>41951239318.589691</v>
      </c>
      <c r="AP331" s="177">
        <f t="shared" si="313"/>
        <v>41951239318.589691</v>
      </c>
      <c r="AQ331" s="177">
        <f t="shared" si="313"/>
        <v>41951239318.589691</v>
      </c>
      <c r="AR331" s="177">
        <f t="shared" si="313"/>
        <v>41951239318.589691</v>
      </c>
      <c r="AS331" s="177">
        <f t="shared" si="313"/>
        <v>41951239318.589691</v>
      </c>
      <c r="AT331" s="177">
        <f t="shared" si="313"/>
        <v>41951239318.589691</v>
      </c>
      <c r="AU331" s="177">
        <f t="shared" si="313"/>
        <v>41951239318.589691</v>
      </c>
      <c r="AV331" s="177">
        <f t="shared" si="313"/>
        <v>41951239318.589691</v>
      </c>
      <c r="AW331" s="177">
        <f t="shared" si="313"/>
        <v>41951239318.589691</v>
      </c>
      <c r="AX331" s="177">
        <f t="shared" ref="AX331:BN331" si="314">AX157</f>
        <v>41951239318.589691</v>
      </c>
      <c r="AY331" s="177">
        <f t="shared" si="314"/>
        <v>41951239318.589691</v>
      </c>
      <c r="AZ331" s="177">
        <f t="shared" si="314"/>
        <v>41951239318.589691</v>
      </c>
      <c r="BA331" s="177">
        <f t="shared" si="314"/>
        <v>41951239318.589691</v>
      </c>
      <c r="BB331" s="177">
        <f t="shared" si="314"/>
        <v>41951239318.589691</v>
      </c>
      <c r="BC331" s="177">
        <f t="shared" si="314"/>
        <v>41951239318.589691</v>
      </c>
      <c r="BD331" s="177">
        <f t="shared" si="314"/>
        <v>41951239318.589691</v>
      </c>
      <c r="BE331" s="177">
        <f t="shared" si="314"/>
        <v>41951239318.589691</v>
      </c>
      <c r="BF331" s="177">
        <f t="shared" si="314"/>
        <v>41951239318.589691</v>
      </c>
      <c r="BG331" s="177">
        <f t="shared" si="314"/>
        <v>41951239318.589691</v>
      </c>
      <c r="BH331" s="177">
        <f t="shared" si="314"/>
        <v>41951239318.589691</v>
      </c>
      <c r="BI331" s="177">
        <f t="shared" si="314"/>
        <v>41951239318.589691</v>
      </c>
      <c r="BJ331" s="177">
        <f t="shared" si="314"/>
        <v>41951239318.589691</v>
      </c>
      <c r="BK331" s="177">
        <f t="shared" si="314"/>
        <v>41951239318.589691</v>
      </c>
      <c r="BL331" s="177">
        <f t="shared" si="314"/>
        <v>41951239318.589691</v>
      </c>
      <c r="BM331" s="177">
        <f t="shared" si="314"/>
        <v>41951239318.589691</v>
      </c>
      <c r="BN331" s="177">
        <f t="shared" si="314"/>
        <v>41951239318.589691</v>
      </c>
    </row>
    <row r="332" spans="2:67" hidden="1" outlineLevel="1">
      <c r="E332" s="62" t="s">
        <v>214</v>
      </c>
      <c r="J332" t="s">
        <v>134</v>
      </c>
      <c r="R332" s="177">
        <f t="shared" ref="R332:AW332" si="315">R297</f>
        <v>5675999331.1462164</v>
      </c>
      <c r="S332" s="177">
        <f t="shared" si="315"/>
        <v>9019753709.4811478</v>
      </c>
      <c r="T332" s="177">
        <f t="shared" si="315"/>
        <v>12647993621.761959</v>
      </c>
      <c r="U332" s="177">
        <f t="shared" si="315"/>
        <v>14594584899.097015</v>
      </c>
      <c r="V332" s="177">
        <f t="shared" si="315"/>
        <v>5942708071.371419</v>
      </c>
      <c r="W332" s="177">
        <f t="shared" si="315"/>
        <v>6934759508.1352043</v>
      </c>
      <c r="X332" s="177">
        <f t="shared" si="315"/>
        <v>7951447873.0462484</v>
      </c>
      <c r="Y332" s="177">
        <f t="shared" si="315"/>
        <v>9068911458.7668324</v>
      </c>
      <c r="Z332" s="177">
        <f t="shared" si="315"/>
        <v>10147656744.250891</v>
      </c>
      <c r="AA332" s="177">
        <f t="shared" si="315"/>
        <v>11094558548.177603</v>
      </c>
      <c r="AB332" s="177">
        <f t="shared" si="315"/>
        <v>11970314812.284222</v>
      </c>
      <c r="AC332" s="177">
        <f t="shared" si="315"/>
        <v>12751181452.769356</v>
      </c>
      <c r="AD332" s="177">
        <f t="shared" si="315"/>
        <v>13480547551.715675</v>
      </c>
      <c r="AE332" s="177">
        <f t="shared" si="315"/>
        <v>14079900069.600672</v>
      </c>
      <c r="AF332" s="177">
        <f t="shared" si="315"/>
        <v>14675573436.029997</v>
      </c>
      <c r="AG332" s="177">
        <f t="shared" si="315"/>
        <v>15268704425.962578</v>
      </c>
      <c r="AH332" s="177">
        <f t="shared" si="315"/>
        <v>15453171357.287619</v>
      </c>
      <c r="AI332" s="177">
        <f t="shared" si="315"/>
        <v>15530772338.766008</v>
      </c>
      <c r="AJ332" s="177">
        <f t="shared" si="315"/>
        <v>15604992618.566082</v>
      </c>
      <c r="AK332" s="177">
        <f t="shared" si="315"/>
        <v>15675658515.805416</v>
      </c>
      <c r="AL332" s="177">
        <f t="shared" si="315"/>
        <v>15742633562.216499</v>
      </c>
      <c r="AM332" s="177">
        <f t="shared" si="315"/>
        <v>15805776831.942654</v>
      </c>
      <c r="AN332" s="177">
        <f t="shared" si="315"/>
        <v>15864935380.145967</v>
      </c>
      <c r="AO332" s="177">
        <f t="shared" si="315"/>
        <v>15919952035.533596</v>
      </c>
      <c r="AP332" s="177">
        <f t="shared" si="315"/>
        <v>15970680919.371977</v>
      </c>
      <c r="AQ332" s="177">
        <f t="shared" si="315"/>
        <v>16017026110.945625</v>
      </c>
      <c r="AR332" s="177">
        <f t="shared" si="315"/>
        <v>16058965289.289425</v>
      </c>
      <c r="AS332" s="177">
        <f t="shared" si="315"/>
        <v>16096509020.540709</v>
      </c>
      <c r="AT332" s="177">
        <f t="shared" si="315"/>
        <v>16129635247.887793</v>
      </c>
      <c r="AU332" s="177">
        <f t="shared" si="315"/>
        <v>16158285626.441092</v>
      </c>
      <c r="AV332" s="177">
        <f t="shared" si="315"/>
        <v>16182442193.767128</v>
      </c>
      <c r="AW332" s="177">
        <f t="shared" si="315"/>
        <v>16202183667.589039</v>
      </c>
      <c r="AX332" s="177">
        <f t="shared" ref="AX332:BN332" si="316">AX297</f>
        <v>16217635685.883577</v>
      </c>
      <c r="AY332" s="177">
        <f t="shared" si="316"/>
        <v>16228884626.823429</v>
      </c>
      <c r="AZ332" s="177">
        <f t="shared" si="316"/>
        <v>16235960901.072607</v>
      </c>
      <c r="BA332" s="177">
        <f t="shared" si="316"/>
        <v>16238899773.114473</v>
      </c>
      <c r="BB332" s="177">
        <f t="shared" si="316"/>
        <v>16237792937.209578</v>
      </c>
      <c r="BC332" s="177">
        <f t="shared" si="316"/>
        <v>16232762564.320833</v>
      </c>
      <c r="BD332" s="177">
        <f t="shared" si="316"/>
        <v>16223906094.045977</v>
      </c>
      <c r="BE332" s="177">
        <f t="shared" si="316"/>
        <v>16211279592.951229</v>
      </c>
      <c r="BF332" s="177">
        <f t="shared" si="316"/>
        <v>16194925160.49003</v>
      </c>
      <c r="BG332" s="177">
        <f t="shared" si="316"/>
        <v>16174900349.091669</v>
      </c>
      <c r="BH332" s="177">
        <f t="shared" si="316"/>
        <v>16151273475.437849</v>
      </c>
      <c r="BI332" s="177">
        <f t="shared" si="316"/>
        <v>16124103808.955175</v>
      </c>
      <c r="BJ332" s="177">
        <f t="shared" si="316"/>
        <v>16101970392.775129</v>
      </c>
      <c r="BK332" s="177">
        <f t="shared" si="316"/>
        <v>16086639229.541481</v>
      </c>
      <c r="BL332" s="177">
        <f t="shared" si="316"/>
        <v>16071322663.562721</v>
      </c>
      <c r="BM332" s="177">
        <f t="shared" si="316"/>
        <v>16056020680.940376</v>
      </c>
      <c r="BN332" s="177">
        <f t="shared" si="316"/>
        <v>16040733267.7892</v>
      </c>
    </row>
    <row r="333" spans="2:67" hidden="1" outlineLevel="1">
      <c r="E333" s="62" t="s">
        <v>355</v>
      </c>
      <c r="J333" t="s">
        <v>134</v>
      </c>
      <c r="R333" s="177">
        <f t="shared" ref="R333:AW333" si="317">R302</f>
        <v>422570080.74987799</v>
      </c>
      <c r="S333" s="177">
        <f t="shared" si="317"/>
        <v>395105593.76644468</v>
      </c>
      <c r="T333" s="177">
        <f t="shared" si="317"/>
        <v>361968736.27338809</v>
      </c>
      <c r="U333" s="177">
        <f t="shared" si="317"/>
        <v>332396322.09787709</v>
      </c>
      <c r="V333" s="177">
        <f t="shared" si="317"/>
        <v>296795377.00005263</v>
      </c>
      <c r="W333" s="177">
        <f t="shared" si="317"/>
        <v>282859619.06484365</v>
      </c>
      <c r="X333" s="177">
        <f t="shared" si="317"/>
        <v>274600226.49660903</v>
      </c>
      <c r="Y333" s="177">
        <f t="shared" si="317"/>
        <v>270769490.02629322</v>
      </c>
      <c r="Z333" s="177">
        <f t="shared" si="317"/>
        <v>268277483.74566656</v>
      </c>
      <c r="AA333" s="177">
        <f t="shared" si="317"/>
        <v>267084937.14562702</v>
      </c>
      <c r="AB333" s="177">
        <f t="shared" si="317"/>
        <v>267169534.95743728</v>
      </c>
      <c r="AC333" s="177">
        <f t="shared" si="317"/>
        <v>267171520.84240949</v>
      </c>
      <c r="AD333" s="177">
        <f t="shared" si="317"/>
        <v>267092545.62088087</v>
      </c>
      <c r="AE333" s="177">
        <f t="shared" si="317"/>
        <v>266943633.80134493</v>
      </c>
      <c r="AF333" s="177">
        <f t="shared" si="317"/>
        <v>266727622.56215993</v>
      </c>
      <c r="AG333" s="177">
        <f t="shared" si="317"/>
        <v>266424040.91147533</v>
      </c>
      <c r="AH333" s="177">
        <f t="shared" si="317"/>
        <v>269275277.20576453</v>
      </c>
      <c r="AI333" s="177">
        <f t="shared" si="317"/>
        <v>272174264.91888618</v>
      </c>
      <c r="AJ333" s="177">
        <f t="shared" si="317"/>
        <v>275022309.3952052</v>
      </c>
      <c r="AK333" s="177">
        <f t="shared" si="317"/>
        <v>277827171.0261513</v>
      </c>
      <c r="AL333" s="177">
        <f t="shared" si="317"/>
        <v>280564312.45403886</v>
      </c>
      <c r="AM333" s="177">
        <f t="shared" si="317"/>
        <v>283205127.76645243</v>
      </c>
      <c r="AN333" s="177">
        <f t="shared" si="317"/>
        <v>285748942.98058814</v>
      </c>
      <c r="AO333" s="177">
        <f t="shared" si="317"/>
        <v>288214396.73471481</v>
      </c>
      <c r="AP333" s="177">
        <f t="shared" si="317"/>
        <v>290638044.3766346</v>
      </c>
      <c r="AQ333" s="177">
        <f t="shared" si="317"/>
        <v>293033131.31230247</v>
      </c>
      <c r="AR333" s="177">
        <f t="shared" si="317"/>
        <v>295357600.74078602</v>
      </c>
      <c r="AS333" s="177">
        <f t="shared" si="317"/>
        <v>297585648.16193306</v>
      </c>
      <c r="AT333" s="177">
        <f t="shared" si="317"/>
        <v>299728066.88979048</v>
      </c>
      <c r="AU333" s="177">
        <f t="shared" si="317"/>
        <v>301793233.76347429</v>
      </c>
      <c r="AV333" s="177">
        <f t="shared" si="317"/>
        <v>303776874.74569196</v>
      </c>
      <c r="AW333" s="177">
        <f t="shared" si="317"/>
        <v>305669402.02009505</v>
      </c>
      <c r="AX333" s="177">
        <f t="shared" ref="AX333:BN333" si="318">AX302</f>
        <v>307469263.5083974</v>
      </c>
      <c r="AY333" s="177">
        <f t="shared" si="318"/>
        <v>309182667.52374279</v>
      </c>
      <c r="AZ333" s="177">
        <f t="shared" si="318"/>
        <v>310814034.68098444</v>
      </c>
      <c r="BA333" s="177">
        <f t="shared" si="318"/>
        <v>312357870.37641108</v>
      </c>
      <c r="BB333" s="177">
        <f t="shared" si="318"/>
        <v>313804858.0306558</v>
      </c>
      <c r="BC333" s="177">
        <f t="shared" si="318"/>
        <v>315152682.54018533</v>
      </c>
      <c r="BD333" s="177">
        <f t="shared" si="318"/>
        <v>316406164.52590722</v>
      </c>
      <c r="BE333" s="177">
        <f t="shared" si="318"/>
        <v>317569557.47685742</v>
      </c>
      <c r="BF333" s="177">
        <f t="shared" si="318"/>
        <v>318639387.36785239</v>
      </c>
      <c r="BG333" s="177">
        <f t="shared" si="318"/>
        <v>319608796.56085199</v>
      </c>
      <c r="BH333" s="177">
        <f t="shared" si="318"/>
        <v>320476490.51571465</v>
      </c>
      <c r="BI333" s="177">
        <f t="shared" si="318"/>
        <v>321247237.79776573</v>
      </c>
      <c r="BJ333" s="177">
        <f t="shared" si="318"/>
        <v>321779010.22994637</v>
      </c>
      <c r="BK333" s="177">
        <f t="shared" si="318"/>
        <v>322118831.46256799</v>
      </c>
      <c r="BL333" s="177">
        <f t="shared" si="318"/>
        <v>322459134.53745651</v>
      </c>
      <c r="BM333" s="177">
        <f t="shared" si="318"/>
        <v>322799920.1378299</v>
      </c>
      <c r="BN333" s="177">
        <f t="shared" si="318"/>
        <v>323141188.9478749</v>
      </c>
    </row>
    <row r="334" spans="2:67" hidden="1" outlineLevel="1">
      <c r="E334" s="62" t="s">
        <v>220</v>
      </c>
      <c r="J334" t="s">
        <v>134</v>
      </c>
      <c r="R334" s="177">
        <f t="shared" ref="R334:AW334" si="319">R304</f>
        <v>0</v>
      </c>
      <c r="S334" s="177">
        <f t="shared" si="319"/>
        <v>19189878512.061031</v>
      </c>
      <c r="T334" s="177">
        <f t="shared" si="319"/>
        <v>29670628884.881886</v>
      </c>
      <c r="U334" s="177">
        <f t="shared" si="319"/>
        <v>34285120798.730953</v>
      </c>
      <c r="V334" s="177">
        <f t="shared" si="319"/>
        <v>33788487703.289265</v>
      </c>
      <c r="W334" s="177">
        <f t="shared" si="319"/>
        <v>32443479700.460258</v>
      </c>
      <c r="X334" s="177">
        <f t="shared" si="319"/>
        <v>30611107810.337627</v>
      </c>
      <c r="Y334" s="177">
        <f t="shared" si="319"/>
        <v>29517513432.591438</v>
      </c>
      <c r="Z334" s="177">
        <f t="shared" si="319"/>
        <v>28678021892.692856</v>
      </c>
      <c r="AA334" s="177">
        <f t="shared" si="319"/>
        <v>28097857620.318031</v>
      </c>
      <c r="AB334" s="177">
        <f t="shared" si="319"/>
        <v>27732317626.313755</v>
      </c>
      <c r="AC334" s="177">
        <f t="shared" si="319"/>
        <v>27414772723.939098</v>
      </c>
      <c r="AD334" s="177">
        <f t="shared" si="319"/>
        <v>27122612718.407177</v>
      </c>
      <c r="AE334" s="177">
        <f t="shared" si="319"/>
        <v>26879595482.688354</v>
      </c>
      <c r="AF334" s="177">
        <f t="shared" si="319"/>
        <v>26638374559.330551</v>
      </c>
      <c r="AG334" s="177">
        <f t="shared" si="319"/>
        <v>26394445982.676517</v>
      </c>
      <c r="AH334" s="177">
        <f t="shared" si="319"/>
        <v>26664496292.104218</v>
      </c>
      <c r="AI334" s="177">
        <f t="shared" si="319"/>
        <v>26977547598.336418</v>
      </c>
      <c r="AJ334" s="177">
        <f t="shared" si="319"/>
        <v>27286853079.188183</v>
      </c>
      <c r="AK334" s="177">
        <f t="shared" si="319"/>
        <v>27593067866.482841</v>
      </c>
      <c r="AL334" s="177">
        <f t="shared" si="319"/>
        <v>27893108847.110867</v>
      </c>
      <c r="AM334" s="177">
        <f t="shared" si="319"/>
        <v>28183476797.67627</v>
      </c>
      <c r="AN334" s="177">
        <f t="shared" si="319"/>
        <v>28464028013.03727</v>
      </c>
      <c r="AO334" s="177">
        <f t="shared" si="319"/>
        <v>28736941574.687473</v>
      </c>
      <c r="AP334" s="177">
        <f t="shared" si="319"/>
        <v>29006542199.198437</v>
      </c>
      <c r="AQ334" s="177">
        <f t="shared" si="319"/>
        <v>29274396622.743099</v>
      </c>
      <c r="AR334" s="177">
        <f t="shared" si="319"/>
        <v>29535503125.986839</v>
      </c>
      <c r="AS334" s="177">
        <f t="shared" si="319"/>
        <v>29786778524.28289</v>
      </c>
      <c r="AT334" s="177">
        <f t="shared" si="319"/>
        <v>30029494876.587872</v>
      </c>
      <c r="AU334" s="177">
        <f t="shared" si="319"/>
        <v>30264655604.370869</v>
      </c>
      <c r="AV334" s="177">
        <f t="shared" si="319"/>
        <v>30491752677.766621</v>
      </c>
      <c r="AW334" s="177">
        <f t="shared" si="319"/>
        <v>30709615300.867741</v>
      </c>
      <c r="AX334" s="177">
        <f t="shared" ref="AX334:BN334" si="320">AX304</f>
        <v>30918010919.352528</v>
      </c>
      <c r="AY334" s="177">
        <f t="shared" si="320"/>
        <v>31117643113.55706</v>
      </c>
      <c r="AZ334" s="177">
        <f t="shared" si="320"/>
        <v>31309023791.886726</v>
      </c>
      <c r="BA334" s="177">
        <f t="shared" si="320"/>
        <v>31491485637.417664</v>
      </c>
      <c r="BB334" s="177">
        <f t="shared" si="320"/>
        <v>31663886954.081989</v>
      </c>
      <c r="BC334" s="177">
        <f t="shared" si="320"/>
        <v>31825907109.543739</v>
      </c>
      <c r="BD334" s="177">
        <f t="shared" si="320"/>
        <v>31978082685.17532</v>
      </c>
      <c r="BE334" s="177">
        <f t="shared" si="320"/>
        <v>32120897819.027267</v>
      </c>
      <c r="BF334" s="177">
        <f t="shared" si="320"/>
        <v>32253922422.571419</v>
      </c>
      <c r="BG334" s="177">
        <f t="shared" si="320"/>
        <v>32376317906.672199</v>
      </c>
      <c r="BH334" s="177">
        <f t="shared" si="320"/>
        <v>32487903578.472496</v>
      </c>
      <c r="BI334" s="177">
        <f t="shared" si="320"/>
        <v>32589223860.58662</v>
      </c>
      <c r="BJ334" s="177">
        <f t="shared" si="320"/>
        <v>32660340391.934559</v>
      </c>
      <c r="BK334" s="177">
        <f t="shared" si="320"/>
        <v>32706213772.894714</v>
      </c>
      <c r="BL334" s="177">
        <f t="shared" si="320"/>
        <v>32752147372.708546</v>
      </c>
      <c r="BM334" s="177">
        <f t="shared" si="320"/>
        <v>32798141252.825012</v>
      </c>
      <c r="BN334" s="177">
        <f t="shared" si="320"/>
        <v>32844195479.393829</v>
      </c>
    </row>
    <row r="335" spans="2:67" hidden="1" outlineLevel="1">
      <c r="E335" s="62" t="s">
        <v>221</v>
      </c>
      <c r="J335" t="s">
        <v>134</v>
      </c>
      <c r="R335" s="177">
        <f t="shared" ref="R335:AW335" si="321">R305</f>
        <v>131367902248.33997</v>
      </c>
      <c r="S335" s="177">
        <f t="shared" si="321"/>
        <v>102487173841.41631</v>
      </c>
      <c r="T335" s="177">
        <f t="shared" si="321"/>
        <v>80354300248.104492</v>
      </c>
      <c r="U335" s="177">
        <f t="shared" si="321"/>
        <v>65474194454.569748</v>
      </c>
      <c r="V335" s="177">
        <f t="shared" si="321"/>
        <v>54061580325.262833</v>
      </c>
      <c r="W335" s="177">
        <f t="shared" si="321"/>
        <v>49614891309.49588</v>
      </c>
      <c r="X335" s="177">
        <f t="shared" si="321"/>
        <v>47434051225.013733</v>
      </c>
      <c r="Y335" s="177">
        <f t="shared" si="321"/>
        <v>46154934009.406754</v>
      </c>
      <c r="Z335" s="177">
        <f t="shared" si="321"/>
        <v>45122188942.080856</v>
      </c>
      <c r="AA335" s="177">
        <f t="shared" si="321"/>
        <v>44399539349.162277</v>
      </c>
      <c r="AB335" s="177">
        <f t="shared" si="321"/>
        <v>43952089609.545616</v>
      </c>
      <c r="AC335" s="177">
        <f t="shared" si="321"/>
        <v>43538053425.459793</v>
      </c>
      <c r="AD335" s="177">
        <f t="shared" si="321"/>
        <v>43135284735.976601</v>
      </c>
      <c r="AE335" s="177">
        <f t="shared" si="321"/>
        <v>42790865629.6082</v>
      </c>
      <c r="AF335" s="177">
        <f t="shared" si="321"/>
        <v>42435767089.27877</v>
      </c>
      <c r="AG335" s="177">
        <f t="shared" si="321"/>
        <v>42067046700.435066</v>
      </c>
      <c r="AH335" s="177">
        <f t="shared" si="321"/>
        <v>42511365208.41433</v>
      </c>
      <c r="AI335" s="177">
        <f t="shared" si="321"/>
        <v>43020228536.821648</v>
      </c>
      <c r="AJ335" s="177">
        <f t="shared" si="321"/>
        <v>43520316346.038315</v>
      </c>
      <c r="AK335" s="177">
        <f t="shared" si="321"/>
        <v>44013506313.756294</v>
      </c>
      <c r="AL335" s="177">
        <f t="shared" si="321"/>
        <v>44495465857.75338</v>
      </c>
      <c r="AM335" s="177">
        <f t="shared" si="321"/>
        <v>44961023416.371857</v>
      </c>
      <c r="AN335" s="177">
        <f t="shared" si="321"/>
        <v>45410237894.525002</v>
      </c>
      <c r="AO335" s="177">
        <f t="shared" si="321"/>
        <v>45846788475.729912</v>
      </c>
      <c r="AP335" s="177">
        <f t="shared" si="321"/>
        <v>46277717596.240974</v>
      </c>
      <c r="AQ335" s="177">
        <f t="shared" si="321"/>
        <v>46705625344.71553</v>
      </c>
      <c r="AR335" s="177">
        <f t="shared" si="321"/>
        <v>47122602192.059006</v>
      </c>
      <c r="AS335" s="177">
        <f t="shared" si="321"/>
        <v>47523778280.391342</v>
      </c>
      <c r="AT335" s="177">
        <f t="shared" si="321"/>
        <v>47911217637.123276</v>
      </c>
      <c r="AU335" s="177">
        <f t="shared" si="321"/>
        <v>48286545420.446907</v>
      </c>
      <c r="AV335" s="177">
        <f t="shared" si="321"/>
        <v>48648968073.345329</v>
      </c>
      <c r="AW335" s="177">
        <f t="shared" si="321"/>
        <v>48996629517.34539</v>
      </c>
      <c r="AX335" s="177">
        <f t="shared" ref="AX335:BN335" si="322">AX305</f>
        <v>49329167050.715096</v>
      </c>
      <c r="AY335" s="177">
        <f t="shared" si="322"/>
        <v>49647709062.403351</v>
      </c>
      <c r="AZ335" s="177">
        <f t="shared" si="322"/>
        <v>49953076383.725769</v>
      </c>
      <c r="BA335" s="177">
        <f t="shared" si="322"/>
        <v>50244207182.669388</v>
      </c>
      <c r="BB335" s="177">
        <f t="shared" si="322"/>
        <v>50519281900.86792</v>
      </c>
      <c r="BC335" s="177">
        <f t="shared" si="322"/>
        <v>50777790372.799026</v>
      </c>
      <c r="BD335" s="177">
        <f t="shared" si="322"/>
        <v>51020589684.668594</v>
      </c>
      <c r="BE335" s="177">
        <f t="shared" si="322"/>
        <v>51248452955.971001</v>
      </c>
      <c r="BF335" s="177">
        <f t="shared" si="322"/>
        <v>51460694464.214943</v>
      </c>
      <c r="BG335" s="177">
        <f t="shared" si="322"/>
        <v>51655976585.459068</v>
      </c>
      <c r="BH335" s="177">
        <f t="shared" si="322"/>
        <v>51834011259.541573</v>
      </c>
      <c r="BI335" s="177">
        <f t="shared" si="322"/>
        <v>51995667267.925232</v>
      </c>
      <c r="BJ335" s="177">
        <f t="shared" si="322"/>
        <v>52109133337.405312</v>
      </c>
      <c r="BK335" s="177">
        <f t="shared" si="322"/>
        <v>52182324117.50695</v>
      </c>
      <c r="BL335" s="177">
        <f t="shared" si="322"/>
        <v>52255610848.698761</v>
      </c>
      <c r="BM335" s="177">
        <f t="shared" si="322"/>
        <v>52328993667.916382</v>
      </c>
      <c r="BN335" s="177">
        <f t="shared" si="322"/>
        <v>52402472707.710129</v>
      </c>
    </row>
    <row r="336" spans="2:67" hidden="1" outlineLevel="1">
      <c r="E336" s="73" t="s">
        <v>224</v>
      </c>
    </row>
    <row r="337" spans="1:66" hidden="1" outlineLevel="1">
      <c r="D337" s="73"/>
      <c r="E337" s="62" t="s">
        <v>213</v>
      </c>
      <c r="J337" t="s">
        <v>134</v>
      </c>
      <c r="R337" s="177">
        <f t="shared" ref="R337:AW337" si="323">R296</f>
        <v>0</v>
      </c>
      <c r="S337" s="177">
        <f t="shared" si="323"/>
        <v>0</v>
      </c>
      <c r="T337" s="177">
        <f t="shared" si="323"/>
        <v>0</v>
      </c>
      <c r="U337" s="177">
        <f t="shared" si="323"/>
        <v>0</v>
      </c>
      <c r="V337" s="177">
        <f t="shared" si="323"/>
        <v>0</v>
      </c>
      <c r="W337" s="177">
        <f t="shared" si="323"/>
        <v>0</v>
      </c>
      <c r="X337" s="177">
        <f t="shared" si="323"/>
        <v>0</v>
      </c>
      <c r="Y337" s="177">
        <f t="shared" si="323"/>
        <v>0</v>
      </c>
      <c r="Z337" s="177">
        <f t="shared" si="323"/>
        <v>0</v>
      </c>
      <c r="AA337" s="177">
        <f t="shared" si="323"/>
        <v>0</v>
      </c>
      <c r="AB337" s="177">
        <f t="shared" si="323"/>
        <v>0</v>
      </c>
      <c r="AC337" s="177">
        <f t="shared" si="323"/>
        <v>0</v>
      </c>
      <c r="AD337" s="177">
        <f t="shared" si="323"/>
        <v>0</v>
      </c>
      <c r="AE337" s="177">
        <f t="shared" si="323"/>
        <v>0</v>
      </c>
      <c r="AF337" s="177">
        <f t="shared" si="323"/>
        <v>0</v>
      </c>
      <c r="AG337" s="177">
        <f t="shared" si="323"/>
        <v>0</v>
      </c>
      <c r="AH337" s="177">
        <f t="shared" si="323"/>
        <v>0</v>
      </c>
      <c r="AI337" s="177">
        <f t="shared" si="323"/>
        <v>0</v>
      </c>
      <c r="AJ337" s="177">
        <f t="shared" si="323"/>
        <v>0</v>
      </c>
      <c r="AK337" s="177">
        <f t="shared" si="323"/>
        <v>0</v>
      </c>
      <c r="AL337" s="177">
        <f t="shared" si="323"/>
        <v>0</v>
      </c>
      <c r="AM337" s="177">
        <f t="shared" si="323"/>
        <v>0</v>
      </c>
      <c r="AN337" s="177">
        <f t="shared" si="323"/>
        <v>0</v>
      </c>
      <c r="AO337" s="177">
        <f t="shared" si="323"/>
        <v>0</v>
      </c>
      <c r="AP337" s="177">
        <f t="shared" si="323"/>
        <v>0</v>
      </c>
      <c r="AQ337" s="177">
        <f t="shared" si="323"/>
        <v>0</v>
      </c>
      <c r="AR337" s="177">
        <f t="shared" si="323"/>
        <v>0</v>
      </c>
      <c r="AS337" s="177">
        <f t="shared" si="323"/>
        <v>0</v>
      </c>
      <c r="AT337" s="177">
        <f t="shared" si="323"/>
        <v>0</v>
      </c>
      <c r="AU337" s="177">
        <f t="shared" si="323"/>
        <v>0</v>
      </c>
      <c r="AV337" s="177">
        <f t="shared" si="323"/>
        <v>0</v>
      </c>
      <c r="AW337" s="177">
        <f t="shared" si="323"/>
        <v>0</v>
      </c>
      <c r="AX337" s="177">
        <f t="shared" ref="AX337:BN337" si="324">AX296</f>
        <v>0</v>
      </c>
      <c r="AY337" s="177">
        <f t="shared" si="324"/>
        <v>0</v>
      </c>
      <c r="AZ337" s="177">
        <f t="shared" si="324"/>
        <v>0</v>
      </c>
      <c r="BA337" s="177">
        <f t="shared" si="324"/>
        <v>0</v>
      </c>
      <c r="BB337" s="177">
        <f t="shared" si="324"/>
        <v>0</v>
      </c>
      <c r="BC337" s="177">
        <f t="shared" si="324"/>
        <v>0</v>
      </c>
      <c r="BD337" s="177">
        <f t="shared" si="324"/>
        <v>0</v>
      </c>
      <c r="BE337" s="177">
        <f t="shared" si="324"/>
        <v>0</v>
      </c>
      <c r="BF337" s="177">
        <f t="shared" si="324"/>
        <v>0</v>
      </c>
      <c r="BG337" s="177">
        <f t="shared" si="324"/>
        <v>0</v>
      </c>
      <c r="BH337" s="177">
        <f t="shared" si="324"/>
        <v>0</v>
      </c>
      <c r="BI337" s="177">
        <f t="shared" si="324"/>
        <v>0</v>
      </c>
      <c r="BJ337" s="177">
        <f t="shared" si="324"/>
        <v>0</v>
      </c>
      <c r="BK337" s="177">
        <f t="shared" si="324"/>
        <v>0</v>
      </c>
      <c r="BL337" s="177">
        <f t="shared" si="324"/>
        <v>0</v>
      </c>
      <c r="BM337" s="177">
        <f t="shared" si="324"/>
        <v>0</v>
      </c>
      <c r="BN337" s="177">
        <f t="shared" si="324"/>
        <v>0</v>
      </c>
    </row>
    <row r="338" spans="1:66" hidden="1" outlineLevel="1">
      <c r="D338" s="73"/>
      <c r="E338" s="62" t="s">
        <v>218</v>
      </c>
      <c r="J338" t="s">
        <v>134</v>
      </c>
      <c r="R338" s="177">
        <f t="shared" ref="R338:AW338" si="325">R301</f>
        <v>2516989181.9999995</v>
      </c>
      <c r="S338" s="177">
        <f t="shared" si="325"/>
        <v>2804525230</v>
      </c>
      <c r="T338" s="177">
        <f t="shared" si="325"/>
        <v>3173872067</v>
      </c>
      <c r="U338" s="177">
        <f t="shared" si="325"/>
        <v>3096156323.9999995</v>
      </c>
      <c r="V338" s="177">
        <f t="shared" si="325"/>
        <v>3125405339</v>
      </c>
      <c r="W338" s="177">
        <f t="shared" si="325"/>
        <v>3507238642</v>
      </c>
      <c r="X338" s="177">
        <f t="shared" si="325"/>
        <v>3734898969.0357313</v>
      </c>
      <c r="Y338" s="177">
        <f t="shared" si="325"/>
        <v>3682796267.3148832</v>
      </c>
      <c r="Z338" s="177">
        <f t="shared" si="325"/>
        <v>3648901933.6972895</v>
      </c>
      <c r="AA338" s="177">
        <f t="shared" si="325"/>
        <v>3632681841.223805</v>
      </c>
      <c r="AB338" s="177">
        <f t="shared" si="325"/>
        <v>3633832474.9437542</v>
      </c>
      <c r="AC338" s="177">
        <f t="shared" si="325"/>
        <v>3633859485.4084945</v>
      </c>
      <c r="AD338" s="177">
        <f t="shared" si="325"/>
        <v>3632785325.79388</v>
      </c>
      <c r="AE338" s="177">
        <f t="shared" si="325"/>
        <v>3630759942.9005094</v>
      </c>
      <c r="AF338" s="177">
        <f t="shared" si="325"/>
        <v>3627821925.8244667</v>
      </c>
      <c r="AG338" s="177">
        <f t="shared" si="325"/>
        <v>3623692844.0366406</v>
      </c>
      <c r="AH338" s="177">
        <f t="shared" si="325"/>
        <v>3662473145.24717</v>
      </c>
      <c r="AI338" s="177">
        <f t="shared" si="325"/>
        <v>3701902924.1629519</v>
      </c>
      <c r="AJ338" s="177">
        <f t="shared" si="325"/>
        <v>3740639812.7448816</v>
      </c>
      <c r="AK338" s="177">
        <f t="shared" si="325"/>
        <v>3778789361.8088474</v>
      </c>
      <c r="AL338" s="177">
        <f t="shared" si="325"/>
        <v>3816017833.2764363</v>
      </c>
      <c r="AM338" s="177">
        <f t="shared" si="325"/>
        <v>3851936151.7482858</v>
      </c>
      <c r="AN338" s="177">
        <f t="shared" si="325"/>
        <v>3886535150.2338538</v>
      </c>
      <c r="AO338" s="177">
        <f t="shared" si="325"/>
        <v>3920068337.0122213</v>
      </c>
      <c r="AP338" s="177">
        <f t="shared" si="325"/>
        <v>3953032909.5276928</v>
      </c>
      <c r="AQ338" s="177">
        <f t="shared" si="325"/>
        <v>3985609021.5029216</v>
      </c>
      <c r="AR338" s="177">
        <f t="shared" si="325"/>
        <v>4017224649.0017056</v>
      </c>
      <c r="AS338" s="177">
        <f t="shared" si="325"/>
        <v>4047528819.2581263</v>
      </c>
      <c r="AT338" s="177">
        <f t="shared" si="325"/>
        <v>4076668334.5455112</v>
      </c>
      <c r="AU338" s="177">
        <f t="shared" si="325"/>
        <v>4104757130.1223183</v>
      </c>
      <c r="AV338" s="177">
        <f t="shared" si="325"/>
        <v>4131737073.853405</v>
      </c>
      <c r="AW338" s="177">
        <f t="shared" si="325"/>
        <v>4157477759.708693</v>
      </c>
      <c r="AX338" s="177">
        <f t="shared" ref="AX338:BN338" si="326">AX301</f>
        <v>4181958077.5250015</v>
      </c>
      <c r="AY338" s="177">
        <f t="shared" si="326"/>
        <v>4205262467.9550447</v>
      </c>
      <c r="AZ338" s="177">
        <f t="shared" si="326"/>
        <v>4227451056.7680836</v>
      </c>
      <c r="BA338" s="177">
        <f t="shared" si="326"/>
        <v>4248449110.6326923</v>
      </c>
      <c r="BB338" s="177">
        <f t="shared" si="326"/>
        <v>4268129912.6735191</v>
      </c>
      <c r="BC338" s="177">
        <f t="shared" si="326"/>
        <v>4286461974.6506977</v>
      </c>
      <c r="BD338" s="177">
        <f t="shared" si="326"/>
        <v>4303510862.9051113</v>
      </c>
      <c r="BE338" s="177">
        <f t="shared" si="326"/>
        <v>4319334430.0904837</v>
      </c>
      <c r="BF338" s="177">
        <f t="shared" si="326"/>
        <v>4333885425.2149172</v>
      </c>
      <c r="BG338" s="177">
        <f t="shared" si="326"/>
        <v>4347070576.0128632</v>
      </c>
      <c r="BH338" s="177">
        <f t="shared" si="326"/>
        <v>4358872275.1549263</v>
      </c>
      <c r="BI338" s="177">
        <f t="shared" si="326"/>
        <v>4369355380.9623976</v>
      </c>
      <c r="BJ338" s="177">
        <f t="shared" si="326"/>
        <v>4376588136.499609</v>
      </c>
      <c r="BK338" s="177">
        <f t="shared" si="326"/>
        <v>4381210120.9297304</v>
      </c>
      <c r="BL338" s="177">
        <f t="shared" si="326"/>
        <v>4385838659.0040665</v>
      </c>
      <c r="BM338" s="177">
        <f t="shared" si="326"/>
        <v>4390473760.0152178</v>
      </c>
      <c r="BN338" s="177">
        <f t="shared" si="326"/>
        <v>4395115433.268961</v>
      </c>
    </row>
    <row r="339" spans="1:66" hidden="1" outlineLevel="1">
      <c r="D339" s="73"/>
      <c r="E339" s="73" t="s">
        <v>225</v>
      </c>
      <c r="J339" t="s">
        <v>134</v>
      </c>
      <c r="R339" s="167">
        <f>SUM(R326:R338)</f>
        <v>164774873360.78845</v>
      </c>
      <c r="S339" s="167">
        <f t="shared" ref="S339:BM339" si="327">SUM(S326:S338)</f>
        <v>158436006698.90506</v>
      </c>
      <c r="T339" s="167">
        <f t="shared" si="327"/>
        <v>150495802666.65323</v>
      </c>
      <c r="U339" s="167">
        <f t="shared" si="327"/>
        <v>143270297154.49698</v>
      </c>
      <c r="V339" s="167">
        <f t="shared" si="327"/>
        <v>125692511089.09373</v>
      </c>
      <c r="W339" s="167">
        <f t="shared" si="327"/>
        <v>126259694285.55164</v>
      </c>
      <c r="X339" s="167">
        <f t="shared" si="327"/>
        <v>130898470959.24254</v>
      </c>
      <c r="Y339" s="167">
        <f t="shared" si="327"/>
        <v>134845616303.43553</v>
      </c>
      <c r="Z339" s="167">
        <f t="shared" si="327"/>
        <v>139145620609.52292</v>
      </c>
      <c r="AA339" s="167">
        <f t="shared" si="327"/>
        <v>143507916082.01361</v>
      </c>
      <c r="AB339" s="167">
        <f t="shared" si="327"/>
        <v>147948433248.66953</v>
      </c>
      <c r="AC339" s="167">
        <f t="shared" si="327"/>
        <v>151866620550.00775</v>
      </c>
      <c r="AD339" s="167">
        <f t="shared" si="327"/>
        <v>155253998910.87112</v>
      </c>
      <c r="AE339" s="167">
        <f t="shared" si="327"/>
        <v>157871551768.01154</v>
      </c>
      <c r="AF339" s="167">
        <f t="shared" si="327"/>
        <v>159903346236.42627</v>
      </c>
      <c r="AG339" s="167">
        <f t="shared" si="327"/>
        <v>161296661807.67328</v>
      </c>
      <c r="AH339" s="167">
        <f t="shared" si="327"/>
        <v>162616007768.41977</v>
      </c>
      <c r="AI339" s="167">
        <f t="shared" si="327"/>
        <v>163737538969.08377</v>
      </c>
      <c r="AJ339" s="167">
        <f t="shared" si="327"/>
        <v>164835327687.45691</v>
      </c>
      <c r="AK339" s="167">
        <f t="shared" si="327"/>
        <v>165911613358.9176</v>
      </c>
      <c r="AL339" s="167">
        <f t="shared" si="327"/>
        <v>166957943927.7023</v>
      </c>
      <c r="AM339" s="167">
        <f t="shared" si="327"/>
        <v>167964502237.95917</v>
      </c>
      <c r="AN339" s="167">
        <f t="shared" si="327"/>
        <v>168930757739.07767</v>
      </c>
      <c r="AO339" s="167">
        <f t="shared" si="327"/>
        <v>169862608967.89511</v>
      </c>
      <c r="AP339" s="167">
        <f t="shared" si="327"/>
        <v>170771949282.87851</v>
      </c>
      <c r="AQ339" s="167">
        <f t="shared" si="327"/>
        <v>171663001977.9151</v>
      </c>
      <c r="AR339" s="167">
        <f t="shared" si="327"/>
        <v>172521703477.43054</v>
      </c>
      <c r="AS339" s="167">
        <f t="shared" si="327"/>
        <v>173339473413.6488</v>
      </c>
      <c r="AT339" s="167">
        <f t="shared" si="327"/>
        <v>174119865444.29541</v>
      </c>
      <c r="AU339" s="167">
        <f t="shared" si="327"/>
        <v>174865555159.2966</v>
      </c>
      <c r="AV339" s="167">
        <f t="shared" si="327"/>
        <v>175575081954.68793</v>
      </c>
      <c r="AW339" s="167">
        <f t="shared" si="327"/>
        <v>176245407327.13278</v>
      </c>
      <c r="AX339" s="167">
        <f t="shared" si="327"/>
        <v>176876265193.15598</v>
      </c>
      <c r="AY339" s="167">
        <f t="shared" si="327"/>
        <v>177469897746.81747</v>
      </c>
      <c r="AZ339" s="167">
        <f t="shared" si="327"/>
        <v>178027839347.72974</v>
      </c>
      <c r="BA339" s="167">
        <f t="shared" si="327"/>
        <v>178548328990.289</v>
      </c>
      <c r="BB339" s="167">
        <f t="shared" si="327"/>
        <v>179028444536.56079</v>
      </c>
      <c r="BC339" s="167">
        <f t="shared" si="327"/>
        <v>179467658627.29315</v>
      </c>
      <c r="BD339" s="167">
        <f t="shared" si="327"/>
        <v>179867773015.31738</v>
      </c>
      <c r="BE339" s="167">
        <f t="shared" si="327"/>
        <v>180230317663.44464</v>
      </c>
      <c r="BF339" s="167">
        <f t="shared" si="327"/>
        <v>180554218762.18723</v>
      </c>
      <c r="BG339" s="167">
        <f t="shared" si="327"/>
        <v>180837305537.05701</v>
      </c>
      <c r="BH339" s="167">
        <f t="shared" si="327"/>
        <v>181079283108.03696</v>
      </c>
      <c r="BI339" s="167">
        <f t="shared" si="327"/>
        <v>181281859535.75525</v>
      </c>
      <c r="BJ339" s="167">
        <f t="shared" si="327"/>
        <v>181414850180.78873</v>
      </c>
      <c r="BK339" s="167">
        <f t="shared" si="327"/>
        <v>181497461598.52863</v>
      </c>
      <c r="BL339" s="167">
        <f t="shared" si="327"/>
        <v>181580262824.86731</v>
      </c>
      <c r="BM339" s="167">
        <f t="shared" si="327"/>
        <v>181663254059.7471</v>
      </c>
      <c r="BN339" s="167">
        <f>SUM(BN326:BN338)</f>
        <v>181746435503.45975</v>
      </c>
    </row>
    <row r="340" spans="1:66" hidden="1" outlineLevel="1">
      <c r="D340" s="68" t="s">
        <v>132</v>
      </c>
      <c r="K340" s="103" t="str">
        <f>IF(AND(R340:BM340),"ok","error")</f>
        <v>error</v>
      </c>
      <c r="R340" s="200" t="b">
        <f t="shared" ref="R340:AW340" si="328">(ROUND(R339-R306,0)=0)</f>
        <v>0</v>
      </c>
      <c r="S340" s="200" t="b">
        <f t="shared" si="328"/>
        <v>0</v>
      </c>
      <c r="T340" s="200" t="b">
        <f t="shared" si="328"/>
        <v>0</v>
      </c>
      <c r="U340" s="200" t="b">
        <f t="shared" si="328"/>
        <v>0</v>
      </c>
      <c r="V340" s="200" t="b">
        <f t="shared" si="328"/>
        <v>0</v>
      </c>
      <c r="W340" s="200" t="b">
        <f t="shared" si="328"/>
        <v>0</v>
      </c>
      <c r="X340" s="200" t="b">
        <f t="shared" si="328"/>
        <v>0</v>
      </c>
      <c r="Y340" s="200" t="b">
        <f t="shared" si="328"/>
        <v>0</v>
      </c>
      <c r="Z340" s="200" t="b">
        <f t="shared" si="328"/>
        <v>0</v>
      </c>
      <c r="AA340" s="200" t="b">
        <f t="shared" si="328"/>
        <v>0</v>
      </c>
      <c r="AB340" s="200" t="b">
        <f t="shared" si="328"/>
        <v>0</v>
      </c>
      <c r="AC340" s="200" t="b">
        <f t="shared" si="328"/>
        <v>0</v>
      </c>
      <c r="AD340" s="200" t="b">
        <f t="shared" si="328"/>
        <v>0</v>
      </c>
      <c r="AE340" s="200" t="b">
        <f t="shared" si="328"/>
        <v>0</v>
      </c>
      <c r="AF340" s="200" t="b">
        <f t="shared" si="328"/>
        <v>0</v>
      </c>
      <c r="AG340" s="200" t="b">
        <f t="shared" si="328"/>
        <v>0</v>
      </c>
      <c r="AH340" s="200" t="b">
        <f t="shared" si="328"/>
        <v>0</v>
      </c>
      <c r="AI340" s="200" t="b">
        <f t="shared" si="328"/>
        <v>0</v>
      </c>
      <c r="AJ340" s="200" t="b">
        <f t="shared" si="328"/>
        <v>0</v>
      </c>
      <c r="AK340" s="200" t="b">
        <f t="shared" si="328"/>
        <v>0</v>
      </c>
      <c r="AL340" s="200" t="b">
        <f t="shared" si="328"/>
        <v>0</v>
      </c>
      <c r="AM340" s="200" t="b">
        <f t="shared" si="328"/>
        <v>0</v>
      </c>
      <c r="AN340" s="200" t="b">
        <f t="shared" si="328"/>
        <v>0</v>
      </c>
      <c r="AO340" s="200" t="b">
        <f t="shared" si="328"/>
        <v>0</v>
      </c>
      <c r="AP340" s="200" t="b">
        <f t="shared" si="328"/>
        <v>0</v>
      </c>
      <c r="AQ340" s="200" t="b">
        <f t="shared" si="328"/>
        <v>0</v>
      </c>
      <c r="AR340" s="200" t="b">
        <f t="shared" si="328"/>
        <v>0</v>
      </c>
      <c r="AS340" s="200" t="b">
        <f t="shared" si="328"/>
        <v>0</v>
      </c>
      <c r="AT340" s="200" t="b">
        <f t="shared" si="328"/>
        <v>0</v>
      </c>
      <c r="AU340" s="200" t="b">
        <f t="shared" si="328"/>
        <v>0</v>
      </c>
      <c r="AV340" s="200" t="b">
        <f t="shared" si="328"/>
        <v>0</v>
      </c>
      <c r="AW340" s="200" t="b">
        <f t="shared" si="328"/>
        <v>0</v>
      </c>
      <c r="AX340" s="200" t="b">
        <f t="shared" ref="AX340:BN340" si="329">(ROUND(AX339-AX306,0)=0)</f>
        <v>0</v>
      </c>
      <c r="AY340" s="200" t="b">
        <f t="shared" si="329"/>
        <v>0</v>
      </c>
      <c r="AZ340" s="200" t="b">
        <f t="shared" si="329"/>
        <v>0</v>
      </c>
      <c r="BA340" s="200" t="b">
        <f t="shared" si="329"/>
        <v>0</v>
      </c>
      <c r="BB340" s="200" t="b">
        <f t="shared" si="329"/>
        <v>0</v>
      </c>
      <c r="BC340" s="200" t="b">
        <f t="shared" si="329"/>
        <v>0</v>
      </c>
      <c r="BD340" s="200" t="b">
        <f t="shared" si="329"/>
        <v>0</v>
      </c>
      <c r="BE340" s="200" t="b">
        <f t="shared" si="329"/>
        <v>0</v>
      </c>
      <c r="BF340" s="200" t="b">
        <f t="shared" si="329"/>
        <v>0</v>
      </c>
      <c r="BG340" s="200" t="b">
        <f t="shared" si="329"/>
        <v>0</v>
      </c>
      <c r="BH340" s="200" t="b">
        <f t="shared" si="329"/>
        <v>0</v>
      </c>
      <c r="BI340" s="200" t="b">
        <f t="shared" si="329"/>
        <v>0</v>
      </c>
      <c r="BJ340" s="200" t="b">
        <f t="shared" si="329"/>
        <v>0</v>
      </c>
      <c r="BK340" s="200" t="b">
        <f t="shared" si="329"/>
        <v>0</v>
      </c>
      <c r="BL340" s="200" t="b">
        <f t="shared" si="329"/>
        <v>0</v>
      </c>
      <c r="BM340" s="200" t="b">
        <f t="shared" si="329"/>
        <v>0</v>
      </c>
      <c r="BN340" s="200" t="b">
        <f t="shared" si="329"/>
        <v>0</v>
      </c>
    </row>
    <row r="341" spans="1:66" hidden="1" outlineLevel="1">
      <c r="D341" s="68"/>
      <c r="R341" s="200"/>
      <c r="S341" s="200"/>
      <c r="T341" s="200"/>
      <c r="U341" s="200"/>
      <c r="V341" s="200"/>
      <c r="W341" s="200"/>
      <c r="X341" s="200"/>
      <c r="Y341" s="200"/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0"/>
      <c r="AP341" s="200"/>
      <c r="AQ341" s="200"/>
      <c r="AR341" s="200"/>
      <c r="AS341" s="200"/>
      <c r="AT341" s="200"/>
      <c r="AU341" s="200"/>
      <c r="AV341" s="200"/>
      <c r="AW341" s="200"/>
      <c r="AX341" s="200"/>
      <c r="AY341" s="200"/>
      <c r="AZ341" s="200"/>
      <c r="BA341" s="200"/>
      <c r="BB341" s="200"/>
      <c r="BC341" s="200"/>
      <c r="BD341" s="200"/>
      <c r="BE341" s="200"/>
      <c r="BF341" s="200"/>
      <c r="BG341" s="200"/>
      <c r="BH341" s="200"/>
      <c r="BI341" s="200"/>
      <c r="BJ341" s="200"/>
      <c r="BK341" s="200"/>
      <c r="BL341" s="200"/>
      <c r="BM341" s="200"/>
      <c r="BN341" s="200"/>
    </row>
    <row r="342" spans="1:66" hidden="1" outlineLevel="1">
      <c r="D342" s="73"/>
      <c r="R342" s="50"/>
    </row>
    <row r="343" spans="1:66" hidden="1" outlineLevel="1">
      <c r="B343" s="90" t="s">
        <v>284</v>
      </c>
    </row>
    <row r="344" spans="1:66" hidden="1" outlineLevel="1">
      <c r="D344" s="63" t="s">
        <v>259</v>
      </c>
      <c r="Q344" s="177">
        <f t="shared" ref="Q344:AV344" si="330">Q175</f>
        <v>130084445.3880218</v>
      </c>
      <c r="R344" s="177">
        <f t="shared" si="330"/>
        <v>162237174.8917304</v>
      </c>
      <c r="S344" s="177">
        <f t="shared" si="330"/>
        <v>257811756.95627135</v>
      </c>
      <c r="T344" s="177">
        <f t="shared" si="330"/>
        <v>382783545.89836389</v>
      </c>
      <c r="U344" s="177">
        <f t="shared" si="330"/>
        <v>469301896.49132049</v>
      </c>
      <c r="V344" s="177">
        <f t="shared" si="330"/>
        <v>497363799.99476707</v>
      </c>
      <c r="W344" s="177">
        <f t="shared" si="330"/>
        <v>564810720.5800935</v>
      </c>
      <c r="X344" s="177">
        <f t="shared" si="330"/>
        <v>647616258.0060364</v>
      </c>
      <c r="Y344" s="177">
        <f t="shared" si="330"/>
        <v>738629567.45569324</v>
      </c>
      <c r="Z344" s="177">
        <f t="shared" si="330"/>
        <v>826489413.39582574</v>
      </c>
      <c r="AA344" s="177">
        <f t="shared" si="330"/>
        <v>903611091.45359218</v>
      </c>
      <c r="AB344" s="177">
        <f t="shared" si="330"/>
        <v>974938226.30265641</v>
      </c>
      <c r="AC344" s="177">
        <f t="shared" si="330"/>
        <v>1038536949.4266489</v>
      </c>
      <c r="AD344" s="177">
        <f t="shared" si="330"/>
        <v>1097941142.3808961</v>
      </c>
      <c r="AE344" s="177">
        <f t="shared" si="330"/>
        <v>1146756206.1348729</v>
      </c>
      <c r="AF344" s="177">
        <f t="shared" si="330"/>
        <v>1195271616.500385</v>
      </c>
      <c r="AG344" s="177">
        <f t="shared" si="330"/>
        <v>1243579959.6273828</v>
      </c>
      <c r="AH344" s="177">
        <f t="shared" si="330"/>
        <v>1258604114.4351552</v>
      </c>
      <c r="AI344" s="177">
        <f t="shared" si="330"/>
        <v>1264924429.6840279</v>
      </c>
      <c r="AJ344" s="177">
        <f t="shared" si="330"/>
        <v>1270969399.1838872</v>
      </c>
      <c r="AK344" s="177">
        <f t="shared" si="330"/>
        <v>1276724877.2640374</v>
      </c>
      <c r="AL344" s="177">
        <f t="shared" si="330"/>
        <v>1282179749.0847478</v>
      </c>
      <c r="AM344" s="177">
        <f t="shared" si="330"/>
        <v>1287322536.7520022</v>
      </c>
      <c r="AN344" s="177">
        <f t="shared" si="330"/>
        <v>1292140783.469857</v>
      </c>
      <c r="AO344" s="177">
        <f t="shared" si="330"/>
        <v>1296621688.2131202</v>
      </c>
      <c r="AP344" s="177">
        <f t="shared" si="330"/>
        <v>1300753369.6941247</v>
      </c>
      <c r="AQ344" s="177">
        <f t="shared" si="330"/>
        <v>1304528015.522495</v>
      </c>
      <c r="AR344" s="177">
        <f t="shared" si="330"/>
        <v>1307943807.7375114</v>
      </c>
      <c r="AS344" s="177">
        <f t="shared" si="330"/>
        <v>1311001606.9122956</v>
      </c>
      <c r="AT344" s="177">
        <f t="shared" si="330"/>
        <v>1313699616.600455</v>
      </c>
      <c r="AU344" s="177">
        <f t="shared" si="330"/>
        <v>1316033084.8247821</v>
      </c>
      <c r="AV344" s="177">
        <f t="shared" si="330"/>
        <v>1318000548.6109674</v>
      </c>
      <c r="AW344" s="177">
        <f t="shared" ref="AW344:BN344" si="331">AW175</f>
        <v>1319608419.2287714</v>
      </c>
      <c r="AX344" s="177">
        <f t="shared" si="331"/>
        <v>1320866929.4304757</v>
      </c>
      <c r="AY344" s="177">
        <f t="shared" si="331"/>
        <v>1321783114.4013526</v>
      </c>
      <c r="AZ344" s="177">
        <f t="shared" si="331"/>
        <v>1322359450.9784195</v>
      </c>
      <c r="BA344" s="177">
        <f t="shared" si="331"/>
        <v>1322598811.3244722</v>
      </c>
      <c r="BB344" s="177">
        <f t="shared" si="331"/>
        <v>1322508663.6006362</v>
      </c>
      <c r="BC344" s="177">
        <f t="shared" si="331"/>
        <v>1322098958.183636</v>
      </c>
      <c r="BD344" s="177">
        <f t="shared" si="331"/>
        <v>1321377631.1712327</v>
      </c>
      <c r="BE344" s="177">
        <f t="shared" si="331"/>
        <v>1320349248.9795556</v>
      </c>
      <c r="BF344" s="177">
        <f t="shared" si="331"/>
        <v>1319017240.4546382</v>
      </c>
      <c r="BG344" s="177">
        <f t="shared" si="331"/>
        <v>1317386293.030705</v>
      </c>
      <c r="BH344" s="177">
        <f t="shared" si="331"/>
        <v>1315461970.8508494</v>
      </c>
      <c r="BI344" s="177">
        <f t="shared" si="331"/>
        <v>1313249101.1924284</v>
      </c>
      <c r="BJ344" s="177">
        <f t="shared" si="331"/>
        <v>1311446415.6448061</v>
      </c>
      <c r="BK344" s="177">
        <f t="shared" si="331"/>
        <v>1310197748.6444335</v>
      </c>
      <c r="BL344" s="177">
        <f t="shared" si="331"/>
        <v>1308950270.5369191</v>
      </c>
      <c r="BM344" s="177">
        <f t="shared" si="331"/>
        <v>1307703980.1902833</v>
      </c>
      <c r="BN344" s="177">
        <f t="shared" si="331"/>
        <v>1306458876.4736235</v>
      </c>
    </row>
    <row r="345" spans="1:66" hidden="1" outlineLevel="1">
      <c r="D345" s="63" t="s">
        <v>258</v>
      </c>
      <c r="Q345" s="177">
        <f t="shared" ref="Q345:AV345" si="332">Q176</f>
        <v>86722963.592014551</v>
      </c>
      <c r="R345" s="177">
        <f t="shared" si="332"/>
        <v>108158116.59448694</v>
      </c>
      <c r="S345" s="177">
        <f t="shared" si="332"/>
        <v>171874504.63751423</v>
      </c>
      <c r="T345" s="177">
        <f t="shared" si="332"/>
        <v>255189030.59890929</v>
      </c>
      <c r="U345" s="177">
        <f t="shared" si="332"/>
        <v>312867930.9942137</v>
      </c>
      <c r="V345" s="177">
        <f t="shared" si="332"/>
        <v>331575866.66317809</v>
      </c>
      <c r="W345" s="177">
        <f t="shared" si="332"/>
        <v>376540480.386729</v>
      </c>
      <c r="X345" s="177">
        <f t="shared" si="332"/>
        <v>431744172.00402433</v>
      </c>
      <c r="Y345" s="177">
        <f t="shared" si="332"/>
        <v>492419711.63712883</v>
      </c>
      <c r="Z345" s="177">
        <f t="shared" si="332"/>
        <v>550992942.26388395</v>
      </c>
      <c r="AA345" s="177">
        <f t="shared" si="332"/>
        <v>602407394.30239475</v>
      </c>
      <c r="AB345" s="177">
        <f t="shared" si="332"/>
        <v>649958817.53510427</v>
      </c>
      <c r="AC345" s="177">
        <f t="shared" si="332"/>
        <v>692357966.28443265</v>
      </c>
      <c r="AD345" s="177">
        <f t="shared" si="332"/>
        <v>731960761.58726406</v>
      </c>
      <c r="AE345" s="177">
        <f t="shared" si="332"/>
        <v>764504137.42324877</v>
      </c>
      <c r="AF345" s="177">
        <f t="shared" si="332"/>
        <v>796847744.33359015</v>
      </c>
      <c r="AG345" s="177">
        <f t="shared" si="332"/>
        <v>829053306.41825521</v>
      </c>
      <c r="AH345" s="177">
        <f t="shared" si="332"/>
        <v>839069409.62343693</v>
      </c>
      <c r="AI345" s="177">
        <f t="shared" si="332"/>
        <v>843282953.12268543</v>
      </c>
      <c r="AJ345" s="177">
        <f t="shared" si="332"/>
        <v>847312932.78925824</v>
      </c>
      <c r="AK345" s="177">
        <f t="shared" si="332"/>
        <v>851149918.17602503</v>
      </c>
      <c r="AL345" s="177">
        <f t="shared" si="332"/>
        <v>854786499.38983202</v>
      </c>
      <c r="AM345" s="177">
        <f t="shared" si="332"/>
        <v>858215024.50133491</v>
      </c>
      <c r="AN345" s="177">
        <f t="shared" si="332"/>
        <v>861427188.97990477</v>
      </c>
      <c r="AO345" s="177">
        <f t="shared" si="332"/>
        <v>864414458.80874693</v>
      </c>
      <c r="AP345" s="177">
        <f t="shared" si="332"/>
        <v>867168913.12941647</v>
      </c>
      <c r="AQ345" s="177">
        <f t="shared" si="332"/>
        <v>869685343.68166339</v>
      </c>
      <c r="AR345" s="177">
        <f t="shared" si="332"/>
        <v>871962538.4916743</v>
      </c>
      <c r="AS345" s="177">
        <f t="shared" si="332"/>
        <v>874001071.27486384</v>
      </c>
      <c r="AT345" s="177">
        <f t="shared" si="332"/>
        <v>875799744.40030348</v>
      </c>
      <c r="AU345" s="177">
        <f t="shared" si="332"/>
        <v>877355389.88318813</v>
      </c>
      <c r="AV345" s="177">
        <f t="shared" si="332"/>
        <v>878667032.40731168</v>
      </c>
      <c r="AW345" s="177">
        <f t="shared" ref="AW345:BN345" si="333">AW176</f>
        <v>879738946.15251434</v>
      </c>
      <c r="AX345" s="177">
        <f t="shared" si="333"/>
        <v>880577952.95365047</v>
      </c>
      <c r="AY345" s="177">
        <f t="shared" si="333"/>
        <v>881188742.93423522</v>
      </c>
      <c r="AZ345" s="177">
        <f t="shared" si="333"/>
        <v>881572967.31894648</v>
      </c>
      <c r="BA345" s="177">
        <f t="shared" si="333"/>
        <v>881732540.88298154</v>
      </c>
      <c r="BB345" s="177">
        <f t="shared" si="333"/>
        <v>881672442.40042424</v>
      </c>
      <c r="BC345" s="177">
        <f t="shared" si="333"/>
        <v>881399305.45575738</v>
      </c>
      <c r="BD345" s="177">
        <f t="shared" si="333"/>
        <v>880918420.7808218</v>
      </c>
      <c r="BE345" s="177">
        <f t="shared" si="333"/>
        <v>880232832.65303707</v>
      </c>
      <c r="BF345" s="177">
        <f t="shared" si="333"/>
        <v>879344826.96975887</v>
      </c>
      <c r="BG345" s="177">
        <f t="shared" si="333"/>
        <v>878257528.68713665</v>
      </c>
      <c r="BH345" s="177">
        <f t="shared" si="333"/>
        <v>876974647.23389971</v>
      </c>
      <c r="BI345" s="177">
        <f t="shared" si="333"/>
        <v>875499400.79495227</v>
      </c>
      <c r="BJ345" s="177">
        <f t="shared" si="333"/>
        <v>874297610.42987084</v>
      </c>
      <c r="BK345" s="177">
        <f t="shared" si="333"/>
        <v>873465165.76295567</v>
      </c>
      <c r="BL345" s="177">
        <f t="shared" si="333"/>
        <v>872633513.69127941</v>
      </c>
      <c r="BM345" s="177">
        <f t="shared" si="333"/>
        <v>871802653.46018887</v>
      </c>
      <c r="BN345" s="177">
        <f t="shared" si="333"/>
        <v>870972584.31574905</v>
      </c>
    </row>
    <row r="346" spans="1:66" hidden="1" outlineLevel="1" collapsed="1">
      <c r="D346" s="73"/>
    </row>
    <row r="347" spans="1:66" hidden="1" outlineLevel="1">
      <c r="B347" s="90" t="s">
        <v>356</v>
      </c>
      <c r="D347" s="73"/>
    </row>
    <row r="348" spans="1:66" hidden="1" outlineLevel="1">
      <c r="B348" s="90"/>
      <c r="C348" s="73" t="s">
        <v>301</v>
      </c>
      <c r="D348" s="73"/>
    </row>
    <row r="349" spans="1:66" hidden="1" outlineLevel="1">
      <c r="A349" s="281" t="s">
        <v>536</v>
      </c>
      <c r="B349" s="90"/>
      <c r="D349" t="s">
        <v>14</v>
      </c>
      <c r="G349" s="116"/>
      <c r="J349" t="s">
        <v>101</v>
      </c>
      <c r="R349" s="213">
        <v>0.81799975697233773</v>
      </c>
      <c r="S349" s="213">
        <v>0.79127237199695721</v>
      </c>
      <c r="T349" s="213">
        <v>0.75902179569637174</v>
      </c>
      <c r="U349" s="213">
        <v>0.73547998919693158</v>
      </c>
      <c r="V349" s="213">
        <v>0.71033016037678465</v>
      </c>
      <c r="W349" s="213">
        <v>0.69102918955635617</v>
      </c>
      <c r="X349" s="189">
        <f t="shared" ref="X349:AH349" si="334">W349</f>
        <v>0.69102918955635617</v>
      </c>
      <c r="Y349" s="189">
        <f t="shared" si="334"/>
        <v>0.69102918955635617</v>
      </c>
      <c r="Z349" s="189">
        <f t="shared" si="334"/>
        <v>0.69102918955635617</v>
      </c>
      <c r="AA349" s="189">
        <f t="shared" si="334"/>
        <v>0.69102918955635617</v>
      </c>
      <c r="AB349" s="189">
        <f t="shared" si="334"/>
        <v>0.69102918955635617</v>
      </c>
      <c r="AC349" s="189">
        <f t="shared" si="334"/>
        <v>0.69102918955635617</v>
      </c>
      <c r="AD349" s="189">
        <f t="shared" si="334"/>
        <v>0.69102918955635617</v>
      </c>
      <c r="AE349" s="189">
        <f t="shared" si="334"/>
        <v>0.69102918955635617</v>
      </c>
      <c r="AF349" s="189">
        <f t="shared" si="334"/>
        <v>0.69102918955635617</v>
      </c>
      <c r="AG349" s="189">
        <f t="shared" si="334"/>
        <v>0.69102918955635617</v>
      </c>
      <c r="AH349" s="189">
        <f t="shared" si="334"/>
        <v>0.69102918955635617</v>
      </c>
      <c r="AI349" s="189">
        <f t="shared" ref="AI349:BN349" si="335">AH349</f>
        <v>0.69102918955635617</v>
      </c>
      <c r="AJ349" s="189">
        <f t="shared" si="335"/>
        <v>0.69102918955635617</v>
      </c>
      <c r="AK349" s="189">
        <f t="shared" si="335"/>
        <v>0.69102918955635617</v>
      </c>
      <c r="AL349" s="189">
        <f t="shared" si="335"/>
        <v>0.69102918955635617</v>
      </c>
      <c r="AM349" s="189">
        <f t="shared" si="335"/>
        <v>0.69102918955635617</v>
      </c>
      <c r="AN349" s="189">
        <f t="shared" si="335"/>
        <v>0.69102918955635617</v>
      </c>
      <c r="AO349" s="189">
        <f t="shared" si="335"/>
        <v>0.69102918955635617</v>
      </c>
      <c r="AP349" s="189">
        <f t="shared" si="335"/>
        <v>0.69102918955635617</v>
      </c>
      <c r="AQ349" s="189">
        <f t="shared" si="335"/>
        <v>0.69102918955635617</v>
      </c>
      <c r="AR349" s="189">
        <f t="shared" si="335"/>
        <v>0.69102918955635617</v>
      </c>
      <c r="AS349" s="189">
        <f t="shared" si="335"/>
        <v>0.69102918955635617</v>
      </c>
      <c r="AT349" s="189">
        <f t="shared" si="335"/>
        <v>0.69102918955635617</v>
      </c>
      <c r="AU349" s="189">
        <f t="shared" si="335"/>
        <v>0.69102918955635617</v>
      </c>
      <c r="AV349" s="189">
        <f t="shared" si="335"/>
        <v>0.69102918955635617</v>
      </c>
      <c r="AW349" s="189">
        <f t="shared" si="335"/>
        <v>0.69102918955635617</v>
      </c>
      <c r="AX349" s="189">
        <f t="shared" si="335"/>
        <v>0.69102918955635617</v>
      </c>
      <c r="AY349" s="189">
        <f t="shared" si="335"/>
        <v>0.69102918955635617</v>
      </c>
      <c r="AZ349" s="189">
        <f t="shared" si="335"/>
        <v>0.69102918955635617</v>
      </c>
      <c r="BA349" s="189">
        <f t="shared" si="335"/>
        <v>0.69102918955635617</v>
      </c>
      <c r="BB349" s="189">
        <f t="shared" si="335"/>
        <v>0.69102918955635617</v>
      </c>
      <c r="BC349" s="189">
        <f t="shared" si="335"/>
        <v>0.69102918955635617</v>
      </c>
      <c r="BD349" s="189">
        <f t="shared" si="335"/>
        <v>0.69102918955635617</v>
      </c>
      <c r="BE349" s="189">
        <f t="shared" si="335"/>
        <v>0.69102918955635617</v>
      </c>
      <c r="BF349" s="189">
        <f t="shared" si="335"/>
        <v>0.69102918955635617</v>
      </c>
      <c r="BG349" s="189">
        <f t="shared" si="335"/>
        <v>0.69102918955635617</v>
      </c>
      <c r="BH349" s="189">
        <f t="shared" si="335"/>
        <v>0.69102918955635617</v>
      </c>
      <c r="BI349" s="189">
        <f t="shared" si="335"/>
        <v>0.69102918955635617</v>
      </c>
      <c r="BJ349" s="189">
        <f t="shared" si="335"/>
        <v>0.69102918955635617</v>
      </c>
      <c r="BK349" s="189">
        <f t="shared" si="335"/>
        <v>0.69102918955635617</v>
      </c>
      <c r="BL349" s="189">
        <f t="shared" si="335"/>
        <v>0.69102918955635617</v>
      </c>
      <c r="BM349" s="189">
        <f t="shared" si="335"/>
        <v>0.69102918955635617</v>
      </c>
      <c r="BN349" s="189">
        <f t="shared" si="335"/>
        <v>0.69102918955635617</v>
      </c>
    </row>
    <row r="350" spans="1:66" hidden="1" outlineLevel="1">
      <c r="B350" s="90"/>
      <c r="D350" t="s">
        <v>276</v>
      </c>
      <c r="G350" s="60"/>
      <c r="J350" t="s">
        <v>101</v>
      </c>
      <c r="R350" s="71">
        <f>1-R349</f>
        <v>0.18200024302766227</v>
      </c>
      <c r="S350" s="71">
        <f t="shared" ref="S350:BM350" si="336">1-S349</f>
        <v>0.20872762800304279</v>
      </c>
      <c r="T350" s="71">
        <f t="shared" si="336"/>
        <v>0.24097820430362826</v>
      </c>
      <c r="U350" s="71">
        <f t="shared" si="336"/>
        <v>0.26452001080306842</v>
      </c>
      <c r="V350" s="71">
        <f t="shared" si="336"/>
        <v>0.28966983962321535</v>
      </c>
      <c r="W350" s="71">
        <f t="shared" si="336"/>
        <v>0.30897081044364383</v>
      </c>
      <c r="X350" s="71">
        <f t="shared" si="336"/>
        <v>0.30897081044364383</v>
      </c>
      <c r="Y350" s="71">
        <f t="shared" si="336"/>
        <v>0.30897081044364383</v>
      </c>
      <c r="Z350" s="71">
        <f t="shared" si="336"/>
        <v>0.30897081044364383</v>
      </c>
      <c r="AA350" s="71">
        <f t="shared" si="336"/>
        <v>0.30897081044364383</v>
      </c>
      <c r="AB350" s="71">
        <f t="shared" si="336"/>
        <v>0.30897081044364383</v>
      </c>
      <c r="AC350" s="71">
        <f t="shared" si="336"/>
        <v>0.30897081044364383</v>
      </c>
      <c r="AD350" s="71">
        <f t="shared" si="336"/>
        <v>0.30897081044364383</v>
      </c>
      <c r="AE350" s="71">
        <f t="shared" si="336"/>
        <v>0.30897081044364383</v>
      </c>
      <c r="AF350" s="71">
        <f t="shared" si="336"/>
        <v>0.30897081044364383</v>
      </c>
      <c r="AG350" s="71">
        <f t="shared" si="336"/>
        <v>0.30897081044364383</v>
      </c>
      <c r="AH350" s="71">
        <f t="shared" si="336"/>
        <v>0.30897081044364383</v>
      </c>
      <c r="AI350" s="71">
        <f t="shared" si="336"/>
        <v>0.30897081044364383</v>
      </c>
      <c r="AJ350" s="71">
        <f t="shared" si="336"/>
        <v>0.30897081044364383</v>
      </c>
      <c r="AK350" s="71">
        <f t="shared" si="336"/>
        <v>0.30897081044364383</v>
      </c>
      <c r="AL350" s="71">
        <f t="shared" si="336"/>
        <v>0.30897081044364383</v>
      </c>
      <c r="AM350" s="71">
        <f t="shared" si="336"/>
        <v>0.30897081044364383</v>
      </c>
      <c r="AN350" s="71">
        <f t="shared" si="336"/>
        <v>0.30897081044364383</v>
      </c>
      <c r="AO350" s="71">
        <f t="shared" si="336"/>
        <v>0.30897081044364383</v>
      </c>
      <c r="AP350" s="71">
        <f t="shared" si="336"/>
        <v>0.30897081044364383</v>
      </c>
      <c r="AQ350" s="71">
        <f t="shared" si="336"/>
        <v>0.30897081044364383</v>
      </c>
      <c r="AR350" s="71">
        <f t="shared" si="336"/>
        <v>0.30897081044364383</v>
      </c>
      <c r="AS350" s="71">
        <f t="shared" si="336"/>
        <v>0.30897081044364383</v>
      </c>
      <c r="AT350" s="71">
        <f t="shared" si="336"/>
        <v>0.30897081044364383</v>
      </c>
      <c r="AU350" s="71">
        <f t="shared" si="336"/>
        <v>0.30897081044364383</v>
      </c>
      <c r="AV350" s="71">
        <f t="shared" si="336"/>
        <v>0.30897081044364383</v>
      </c>
      <c r="AW350" s="71">
        <f t="shared" si="336"/>
        <v>0.30897081044364383</v>
      </c>
      <c r="AX350" s="71">
        <f t="shared" si="336"/>
        <v>0.30897081044364383</v>
      </c>
      <c r="AY350" s="71">
        <f t="shared" si="336"/>
        <v>0.30897081044364383</v>
      </c>
      <c r="AZ350" s="71">
        <f t="shared" si="336"/>
        <v>0.30897081044364383</v>
      </c>
      <c r="BA350" s="71">
        <f t="shared" si="336"/>
        <v>0.30897081044364383</v>
      </c>
      <c r="BB350" s="71">
        <f t="shared" si="336"/>
        <v>0.30897081044364383</v>
      </c>
      <c r="BC350" s="71">
        <f t="shared" si="336"/>
        <v>0.30897081044364383</v>
      </c>
      <c r="BD350" s="71">
        <f t="shared" si="336"/>
        <v>0.30897081044364383</v>
      </c>
      <c r="BE350" s="71">
        <f t="shared" si="336"/>
        <v>0.30897081044364383</v>
      </c>
      <c r="BF350" s="71">
        <f t="shared" si="336"/>
        <v>0.30897081044364383</v>
      </c>
      <c r="BG350" s="71">
        <f t="shared" si="336"/>
        <v>0.30897081044364383</v>
      </c>
      <c r="BH350" s="71">
        <f t="shared" si="336"/>
        <v>0.30897081044364383</v>
      </c>
      <c r="BI350" s="71">
        <f t="shared" si="336"/>
        <v>0.30897081044364383</v>
      </c>
      <c r="BJ350" s="71">
        <f t="shared" si="336"/>
        <v>0.30897081044364383</v>
      </c>
      <c r="BK350" s="71">
        <f t="shared" si="336"/>
        <v>0.30897081044364383</v>
      </c>
      <c r="BL350" s="71">
        <f t="shared" si="336"/>
        <v>0.30897081044364383</v>
      </c>
      <c r="BM350" s="71">
        <f t="shared" si="336"/>
        <v>0.30897081044364383</v>
      </c>
      <c r="BN350" s="71">
        <f>1-BN349</f>
        <v>0.30897081044364383</v>
      </c>
    </row>
    <row r="351" spans="1:66" hidden="1" outlineLevel="1">
      <c r="B351" s="90"/>
      <c r="D351" s="73"/>
    </row>
    <row r="352" spans="1:66" hidden="1" outlineLevel="1">
      <c r="C352" s="73" t="s">
        <v>248</v>
      </c>
      <c r="J352" t="s">
        <v>117</v>
      </c>
      <c r="R352" s="167">
        <f>SUM(R334)</f>
        <v>0</v>
      </c>
      <c r="S352" s="167">
        <f>SUM(S334)</f>
        <v>19189878512.061031</v>
      </c>
      <c r="T352" s="167">
        <f t="shared" ref="T352:BM352" si="337">SUM(T334)</f>
        <v>29670628884.881886</v>
      </c>
      <c r="U352" s="167">
        <f t="shared" si="337"/>
        <v>34285120798.730953</v>
      </c>
      <c r="V352" s="167">
        <f t="shared" si="337"/>
        <v>33788487703.289265</v>
      </c>
      <c r="W352" s="167">
        <f t="shared" si="337"/>
        <v>32443479700.460258</v>
      </c>
      <c r="X352" s="167">
        <f t="shared" si="337"/>
        <v>30611107810.337627</v>
      </c>
      <c r="Y352" s="167">
        <f t="shared" si="337"/>
        <v>29517513432.591438</v>
      </c>
      <c r="Z352" s="167">
        <f t="shared" si="337"/>
        <v>28678021892.692856</v>
      </c>
      <c r="AA352" s="167">
        <f t="shared" si="337"/>
        <v>28097857620.318031</v>
      </c>
      <c r="AB352" s="167">
        <f t="shared" si="337"/>
        <v>27732317626.313755</v>
      </c>
      <c r="AC352" s="167">
        <f t="shared" si="337"/>
        <v>27414772723.939098</v>
      </c>
      <c r="AD352" s="167">
        <f t="shared" si="337"/>
        <v>27122612718.407177</v>
      </c>
      <c r="AE352" s="167">
        <f t="shared" si="337"/>
        <v>26879595482.688354</v>
      </c>
      <c r="AF352" s="167">
        <f t="shared" si="337"/>
        <v>26638374559.330551</v>
      </c>
      <c r="AG352" s="167">
        <f t="shared" si="337"/>
        <v>26394445982.676517</v>
      </c>
      <c r="AH352" s="167">
        <f t="shared" si="337"/>
        <v>26664496292.104218</v>
      </c>
      <c r="AI352" s="167">
        <f t="shared" si="337"/>
        <v>26977547598.336418</v>
      </c>
      <c r="AJ352" s="167">
        <f t="shared" si="337"/>
        <v>27286853079.188183</v>
      </c>
      <c r="AK352" s="167">
        <f t="shared" si="337"/>
        <v>27593067866.482841</v>
      </c>
      <c r="AL352" s="167">
        <f t="shared" si="337"/>
        <v>27893108847.110867</v>
      </c>
      <c r="AM352" s="167">
        <f t="shared" si="337"/>
        <v>28183476797.67627</v>
      </c>
      <c r="AN352" s="167">
        <f t="shared" si="337"/>
        <v>28464028013.03727</v>
      </c>
      <c r="AO352" s="167">
        <f t="shared" si="337"/>
        <v>28736941574.687473</v>
      </c>
      <c r="AP352" s="167">
        <f t="shared" si="337"/>
        <v>29006542199.198437</v>
      </c>
      <c r="AQ352" s="167">
        <f t="shared" si="337"/>
        <v>29274396622.743099</v>
      </c>
      <c r="AR352" s="167">
        <f t="shared" si="337"/>
        <v>29535503125.986839</v>
      </c>
      <c r="AS352" s="167">
        <f t="shared" si="337"/>
        <v>29786778524.28289</v>
      </c>
      <c r="AT352" s="167">
        <f t="shared" si="337"/>
        <v>30029494876.587872</v>
      </c>
      <c r="AU352" s="167">
        <f t="shared" si="337"/>
        <v>30264655604.370869</v>
      </c>
      <c r="AV352" s="167">
        <f t="shared" si="337"/>
        <v>30491752677.766621</v>
      </c>
      <c r="AW352" s="167">
        <f t="shared" si="337"/>
        <v>30709615300.867741</v>
      </c>
      <c r="AX352" s="167">
        <f t="shared" si="337"/>
        <v>30918010919.352528</v>
      </c>
      <c r="AY352" s="167">
        <f t="shared" si="337"/>
        <v>31117643113.55706</v>
      </c>
      <c r="AZ352" s="167">
        <f t="shared" si="337"/>
        <v>31309023791.886726</v>
      </c>
      <c r="BA352" s="167">
        <f t="shared" si="337"/>
        <v>31491485637.417664</v>
      </c>
      <c r="BB352" s="167">
        <f t="shared" si="337"/>
        <v>31663886954.081989</v>
      </c>
      <c r="BC352" s="167">
        <f t="shared" si="337"/>
        <v>31825907109.543739</v>
      </c>
      <c r="BD352" s="167">
        <f t="shared" si="337"/>
        <v>31978082685.17532</v>
      </c>
      <c r="BE352" s="167">
        <f t="shared" si="337"/>
        <v>32120897819.027267</v>
      </c>
      <c r="BF352" s="167">
        <f t="shared" si="337"/>
        <v>32253922422.571419</v>
      </c>
      <c r="BG352" s="167">
        <f t="shared" si="337"/>
        <v>32376317906.672199</v>
      </c>
      <c r="BH352" s="167">
        <f t="shared" si="337"/>
        <v>32487903578.472496</v>
      </c>
      <c r="BI352" s="167">
        <f t="shared" si="337"/>
        <v>32589223860.58662</v>
      </c>
      <c r="BJ352" s="167">
        <f t="shared" si="337"/>
        <v>32660340391.934559</v>
      </c>
      <c r="BK352" s="167">
        <f t="shared" si="337"/>
        <v>32706213772.894714</v>
      </c>
      <c r="BL352" s="167">
        <f t="shared" si="337"/>
        <v>32752147372.708546</v>
      </c>
      <c r="BM352" s="167">
        <f t="shared" si="337"/>
        <v>32798141252.825012</v>
      </c>
      <c r="BN352" s="167">
        <f>SUM(BN334)</f>
        <v>32844195479.393829</v>
      </c>
    </row>
    <row r="353" spans="2:69" hidden="1" outlineLevel="1">
      <c r="D353" t="s">
        <v>14</v>
      </c>
      <c r="J353" t="s">
        <v>117</v>
      </c>
      <c r="R353" s="141">
        <f t="shared" ref="R353:BM353" si="338">R$352*R349</f>
        <v>0</v>
      </c>
      <c r="S353" s="141">
        <f t="shared" si="338"/>
        <v>15184420688.571972</v>
      </c>
      <c r="T353" s="141">
        <f t="shared" si="338"/>
        <v>22520654015.643684</v>
      </c>
      <c r="U353" s="141">
        <f t="shared" si="338"/>
        <v>25216020274.666138</v>
      </c>
      <c r="V353" s="141">
        <f t="shared" si="338"/>
        <v>24000981889.166481</v>
      </c>
      <c r="W353" s="141">
        <f t="shared" si="338"/>
        <v>22419391483.797146</v>
      </c>
      <c r="X353" s="141">
        <f t="shared" si="338"/>
        <v>21153169021.599854</v>
      </c>
      <c r="Y353" s="141">
        <f t="shared" si="338"/>
        <v>20397463385.042519</v>
      </c>
      <c r="Z353" s="141">
        <f t="shared" si="338"/>
        <v>19817350226.586983</v>
      </c>
      <c r="AA353" s="141">
        <f t="shared" si="338"/>
        <v>19416439779.638256</v>
      </c>
      <c r="AB353" s="141">
        <f t="shared" si="338"/>
        <v>19163840973.831047</v>
      </c>
      <c r="AC353" s="141">
        <f t="shared" si="338"/>
        <v>18944408177.295334</v>
      </c>
      <c r="AD353" s="141">
        <f t="shared" si="338"/>
        <v>18742517085.451828</v>
      </c>
      <c r="AE353" s="141">
        <f t="shared" si="338"/>
        <v>18574585082.004826</v>
      </c>
      <c r="AF353" s="141">
        <f t="shared" si="338"/>
        <v>18407894382.832848</v>
      </c>
      <c r="AG353" s="141">
        <f t="shared" si="338"/>
        <v>18239332616.197975</v>
      </c>
      <c r="AH353" s="141">
        <f t="shared" si="338"/>
        <v>18425945262.661243</v>
      </c>
      <c r="AI353" s="141">
        <f t="shared" si="338"/>
        <v>18642272853.096439</v>
      </c>
      <c r="AJ353" s="141">
        <f t="shared" si="338"/>
        <v>18856011968.854771</v>
      </c>
      <c r="AK353" s="141">
        <f t="shared" si="338"/>
        <v>19067615325.149174</v>
      </c>
      <c r="AL353" s="141">
        <f t="shared" si="338"/>
        <v>19274952400.826252</v>
      </c>
      <c r="AM353" s="141">
        <f t="shared" si="338"/>
        <v>19475605130.378601</v>
      </c>
      <c r="AN353" s="141">
        <f t="shared" si="338"/>
        <v>19669474209.358562</v>
      </c>
      <c r="AO353" s="141">
        <f t="shared" si="338"/>
        <v>19858065446.684643</v>
      </c>
      <c r="AP353" s="141">
        <f t="shared" si="338"/>
        <v>20044367347.744343</v>
      </c>
      <c r="AQ353" s="141">
        <f t="shared" si="338"/>
        <v>20229462572.965492</v>
      </c>
      <c r="AR353" s="141">
        <f t="shared" si="338"/>
        <v>20409894788.289909</v>
      </c>
      <c r="AS353" s="141">
        <f t="shared" si="338"/>
        <v>20583533423.129879</v>
      </c>
      <c r="AT353" s="141">
        <f t="shared" si="338"/>
        <v>20751257507.355267</v>
      </c>
      <c r="AU353" s="141">
        <f t="shared" si="338"/>
        <v>20913760434.490635</v>
      </c>
      <c r="AV353" s="141">
        <f t="shared" si="338"/>
        <v>21070691141.06992</v>
      </c>
      <c r="AW353" s="141">
        <f t="shared" si="338"/>
        <v>21221240572.94611</v>
      </c>
      <c r="AX353" s="141">
        <f t="shared" si="338"/>
        <v>21365248028.294746</v>
      </c>
      <c r="AY353" s="141">
        <f t="shared" si="338"/>
        <v>21503199701.665264</v>
      </c>
      <c r="AZ353" s="141">
        <f t="shared" si="338"/>
        <v>21635449336.708157</v>
      </c>
      <c r="BA353" s="141">
        <f t="shared" si="338"/>
        <v>21761535797.950359</v>
      </c>
      <c r="BB353" s="141">
        <f t="shared" si="338"/>
        <v>21880670140.083355</v>
      </c>
      <c r="BC353" s="141">
        <f t="shared" si="338"/>
        <v>21992630796.803883</v>
      </c>
      <c r="BD353" s="141">
        <f t="shared" si="338"/>
        <v>22097788561.502846</v>
      </c>
      <c r="BE353" s="141">
        <f t="shared" si="338"/>
        <v>22196477987.704941</v>
      </c>
      <c r="BF353" s="141">
        <f t="shared" si="338"/>
        <v>22288401871.683113</v>
      </c>
      <c r="BG353" s="141">
        <f t="shared" si="338"/>
        <v>22372980723.866631</v>
      </c>
      <c r="BH353" s="141">
        <f t="shared" si="338"/>
        <v>22450089680.216892</v>
      </c>
      <c r="BI353" s="141">
        <f t="shared" si="338"/>
        <v>22520104952.651836</v>
      </c>
      <c r="BJ353" s="141">
        <f t="shared" si="338"/>
        <v>22569248551.673264</v>
      </c>
      <c r="BK353" s="141">
        <f t="shared" si="338"/>
        <v>22600948396.940369</v>
      </c>
      <c r="BL353" s="141">
        <f t="shared" si="338"/>
        <v>22632689855.193127</v>
      </c>
      <c r="BM353" s="141">
        <f t="shared" si="338"/>
        <v>22664472968.894562</v>
      </c>
      <c r="BN353" s="141">
        <f>BN$352*BN349</f>
        <v>22696297783.756054</v>
      </c>
    </row>
    <row r="354" spans="2:69" hidden="1" outlineLevel="1">
      <c r="D354" t="s">
        <v>276</v>
      </c>
      <c r="J354" t="s">
        <v>117</v>
      </c>
      <c r="R354" s="141">
        <f t="shared" ref="R354:BM354" si="339">R$352*R350</f>
        <v>0</v>
      </c>
      <c r="S354" s="141">
        <f t="shared" si="339"/>
        <v>4005457823.489059</v>
      </c>
      <c r="T354" s="141">
        <f t="shared" si="339"/>
        <v>7149974869.2382011</v>
      </c>
      <c r="U354" s="141">
        <f t="shared" si="339"/>
        <v>9069100524.0648174</v>
      </c>
      <c r="V354" s="141">
        <f t="shared" si="339"/>
        <v>9787505814.1227856</v>
      </c>
      <c r="W354" s="141">
        <f t="shared" si="339"/>
        <v>10024088216.663113</v>
      </c>
      <c r="X354" s="141">
        <f t="shared" si="339"/>
        <v>9457938788.737772</v>
      </c>
      <c r="Y354" s="141">
        <f t="shared" si="339"/>
        <v>9120050047.5489197</v>
      </c>
      <c r="Z354" s="141">
        <f t="shared" si="339"/>
        <v>8860671666.1058731</v>
      </c>
      <c r="AA354" s="141">
        <f t="shared" si="339"/>
        <v>8681417840.6797752</v>
      </c>
      <c r="AB354" s="141">
        <f t="shared" si="339"/>
        <v>8568476652.4827099</v>
      </c>
      <c r="AC354" s="141">
        <f t="shared" si="339"/>
        <v>8470364546.6437645</v>
      </c>
      <c r="AD354" s="141">
        <f t="shared" si="339"/>
        <v>8380095632.9553471</v>
      </c>
      <c r="AE354" s="141">
        <f t="shared" si="339"/>
        <v>8305010400.6835289</v>
      </c>
      <c r="AF354" s="141">
        <f t="shared" si="339"/>
        <v>8230480176.4977036</v>
      </c>
      <c r="AG354" s="141">
        <f t="shared" si="339"/>
        <v>8155113366.4785423</v>
      </c>
      <c r="AH354" s="141">
        <f t="shared" si="339"/>
        <v>8238551029.442976</v>
      </c>
      <c r="AI354" s="141">
        <f t="shared" si="339"/>
        <v>8335274745.2399807</v>
      </c>
      <c r="AJ354" s="141">
        <f t="shared" si="339"/>
        <v>8430841110.3334112</v>
      </c>
      <c r="AK354" s="141">
        <f t="shared" si="339"/>
        <v>8525452541.3336697</v>
      </c>
      <c r="AL354" s="141">
        <f t="shared" si="339"/>
        <v>8618156446.2846165</v>
      </c>
      <c r="AM354" s="141">
        <f t="shared" si="339"/>
        <v>8707871667.2976685</v>
      </c>
      <c r="AN354" s="141">
        <f t="shared" si="339"/>
        <v>8794553803.6787052</v>
      </c>
      <c r="AO354" s="141">
        <f t="shared" si="339"/>
        <v>8878876128.0028305</v>
      </c>
      <c r="AP354" s="141">
        <f t="shared" si="339"/>
        <v>8962174851.4540958</v>
      </c>
      <c r="AQ354" s="141">
        <f t="shared" si="339"/>
        <v>9044934049.7776051</v>
      </c>
      <c r="AR354" s="141">
        <f t="shared" si="339"/>
        <v>9125608337.6969299</v>
      </c>
      <c r="AS354" s="141">
        <f t="shared" si="339"/>
        <v>9203245101.1530094</v>
      </c>
      <c r="AT354" s="141">
        <f t="shared" si="339"/>
        <v>9278237369.232605</v>
      </c>
      <c r="AU354" s="141">
        <f t="shared" si="339"/>
        <v>9350895169.8802338</v>
      </c>
      <c r="AV354" s="141">
        <f t="shared" si="339"/>
        <v>9421061536.6966991</v>
      </c>
      <c r="AW354" s="141">
        <f t="shared" si="339"/>
        <v>9488374727.9216309</v>
      </c>
      <c r="AX354" s="141">
        <f t="shared" si="339"/>
        <v>9552762891.0577793</v>
      </c>
      <c r="AY354" s="141">
        <f t="shared" si="339"/>
        <v>9614443411.891798</v>
      </c>
      <c r="AZ354" s="141">
        <f t="shared" si="339"/>
        <v>9673574455.1785679</v>
      </c>
      <c r="BA354" s="141">
        <f t="shared" si="339"/>
        <v>9729949839.4673042</v>
      </c>
      <c r="BB354" s="141">
        <f t="shared" si="339"/>
        <v>9783216813.9986324</v>
      </c>
      <c r="BC354" s="141">
        <f t="shared" si="339"/>
        <v>9833276312.7398548</v>
      </c>
      <c r="BD354" s="141">
        <f t="shared" si="339"/>
        <v>9880294123.672472</v>
      </c>
      <c r="BE354" s="141">
        <f t="shared" si="339"/>
        <v>9924419831.3223267</v>
      </c>
      <c r="BF354" s="141">
        <f t="shared" si="339"/>
        <v>9965520550.8883076</v>
      </c>
      <c r="BG354" s="141">
        <f t="shared" si="339"/>
        <v>10003337182.805567</v>
      </c>
      <c r="BH354" s="141">
        <f t="shared" si="339"/>
        <v>10037813898.255604</v>
      </c>
      <c r="BI354" s="141">
        <f t="shared" si="339"/>
        <v>10069118907.934784</v>
      </c>
      <c r="BJ354" s="141">
        <f t="shared" si="339"/>
        <v>10091091840.261297</v>
      </c>
      <c r="BK354" s="141">
        <f t="shared" si="339"/>
        <v>10105265375.954346</v>
      </c>
      <c r="BL354" s="141">
        <f t="shared" si="339"/>
        <v>10119457517.515419</v>
      </c>
      <c r="BM354" s="141">
        <f t="shared" si="339"/>
        <v>10133668283.930452</v>
      </c>
      <c r="BN354" s="141">
        <f>BN$352*BN350</f>
        <v>10147897695.637774</v>
      </c>
      <c r="BP354"/>
      <c r="BQ354"/>
    </row>
    <row r="355" spans="2:69" hidden="1" outlineLevel="1">
      <c r="BP355"/>
      <c r="BQ355"/>
    </row>
    <row r="356" spans="2:69" hidden="1" outlineLevel="1">
      <c r="B356" s="90" t="s">
        <v>302</v>
      </c>
      <c r="D356" s="73"/>
    </row>
    <row r="357" spans="2:69" hidden="1" outlineLevel="1">
      <c r="D357" s="73"/>
    </row>
    <row r="358" spans="2:69" hidden="1" outlineLevel="1">
      <c r="C358" t="s">
        <v>305</v>
      </c>
      <c r="D358" s="73"/>
      <c r="G358" s="60" t="s">
        <v>425</v>
      </c>
      <c r="J358" t="s">
        <v>117</v>
      </c>
      <c r="R358" s="167">
        <f t="shared" ref="R358:AW358" si="340">SUM(R297:R298,R303:R304)</f>
        <v>12855897995.698597</v>
      </c>
      <c r="S358" s="167">
        <f t="shared" si="340"/>
        <v>36037008489.722321</v>
      </c>
      <c r="T358" s="167">
        <f t="shared" si="340"/>
        <v>51646096869.275345</v>
      </c>
      <c r="U358" s="167">
        <f t="shared" si="340"/>
        <v>60139258055.829346</v>
      </c>
      <c r="V358" s="167">
        <f t="shared" si="340"/>
        <v>53333427434.830841</v>
      </c>
      <c r="W358" s="167">
        <f t="shared" si="340"/>
        <v>54751069133.990906</v>
      </c>
      <c r="X358" s="167">
        <f t="shared" si="340"/>
        <v>55992754157.74942</v>
      </c>
      <c r="Y358" s="167">
        <f t="shared" si="340"/>
        <v>58285819826.216797</v>
      </c>
      <c r="Z358" s="167">
        <f t="shared" si="340"/>
        <v>60681773044.200157</v>
      </c>
      <c r="AA358" s="167">
        <f t="shared" si="340"/>
        <v>62918123350.699188</v>
      </c>
      <c r="AB358" s="167">
        <f t="shared" si="340"/>
        <v>65144049657.600723</v>
      </c>
      <c r="AC358" s="167">
        <f t="shared" si="340"/>
        <v>67120452087.964508</v>
      </c>
      <c r="AD358" s="167">
        <f t="shared" si="340"/>
        <v>68956781036.333603</v>
      </c>
      <c r="AE358" s="167">
        <f t="shared" si="340"/>
        <v>70452442200.006256</v>
      </c>
      <c r="AF358" s="167">
        <f t="shared" si="340"/>
        <v>71930037755.114563</v>
      </c>
      <c r="AG358" s="167">
        <f t="shared" si="340"/>
        <v>73388258903.700394</v>
      </c>
      <c r="AH358" s="167">
        <f t="shared" si="340"/>
        <v>74221654818.962814</v>
      </c>
      <c r="AI358" s="167">
        <f t="shared" si="340"/>
        <v>74791993924.590576</v>
      </c>
      <c r="AJ358" s="167">
        <f t="shared" si="340"/>
        <v>75348109900.688812</v>
      </c>
      <c r="AK358" s="167">
        <f t="shared" si="340"/>
        <v>75890251193.736633</v>
      </c>
      <c r="AL358" s="167">
        <f t="shared" si="340"/>
        <v>76414656605.628754</v>
      </c>
      <c r="AM358" s="167">
        <f t="shared" si="340"/>
        <v>76917098223.482849</v>
      </c>
      <c r="AN358" s="167">
        <f t="shared" si="340"/>
        <v>77396996432.748535</v>
      </c>
      <c r="AO358" s="167">
        <f t="shared" si="340"/>
        <v>77856298439.828598</v>
      </c>
      <c r="AP358" s="167">
        <f t="shared" si="340"/>
        <v>78299321414.143524</v>
      </c>
      <c r="AQ358" s="167">
        <f t="shared" si="340"/>
        <v>78727495161.794647</v>
      </c>
      <c r="AR358" s="167">
        <f t="shared" si="340"/>
        <v>79135279717.039368</v>
      </c>
      <c r="AS358" s="167">
        <f t="shared" si="340"/>
        <v>79519341347.247711</v>
      </c>
      <c r="AT358" s="167">
        <f t="shared" si="340"/>
        <v>79881012087.147156</v>
      </c>
      <c r="AU358" s="167">
        <f t="shared" si="340"/>
        <v>80221220056.374222</v>
      </c>
      <c r="AV358" s="167">
        <f t="shared" si="340"/>
        <v>80539360614.153824</v>
      </c>
      <c r="AW358" s="167">
        <f t="shared" si="340"/>
        <v>80834391329.468933</v>
      </c>
      <c r="AX358" s="167">
        <f t="shared" ref="AX358:BN358" si="341">SUM(AX297:AX298,AX303:AX304)</f>
        <v>81106431482.817795</v>
      </c>
      <c r="AY358" s="167">
        <f t="shared" si="341"/>
        <v>81356504230.345642</v>
      </c>
      <c r="AZ358" s="167">
        <f t="shared" si="341"/>
        <v>81585258553.965179</v>
      </c>
      <c r="BA358" s="167">
        <f t="shared" si="341"/>
        <v>81792075508.020813</v>
      </c>
      <c r="BB358" s="167">
        <f t="shared" si="341"/>
        <v>81975988546.399002</v>
      </c>
      <c r="BC358" s="167">
        <f t="shared" si="341"/>
        <v>82137014278.713562</v>
      </c>
      <c r="BD358" s="167">
        <f t="shared" si="341"/>
        <v>82276026984.628067</v>
      </c>
      <c r="BE358" s="167">
        <f t="shared" si="341"/>
        <v>82393721401.316605</v>
      </c>
      <c r="BF358" s="167">
        <f t="shared" si="341"/>
        <v>82489760166.799805</v>
      </c>
      <c r="BG358" s="167">
        <f t="shared" si="341"/>
        <v>82563410260.43454</v>
      </c>
      <c r="BH358" s="167">
        <f t="shared" si="341"/>
        <v>82614683764.235046</v>
      </c>
      <c r="BI358" s="167">
        <f t="shared" si="341"/>
        <v>82644350330.480194</v>
      </c>
      <c r="BJ358" s="167">
        <f t="shared" si="341"/>
        <v>82656110378.064163</v>
      </c>
      <c r="BK358" s="167">
        <f t="shared" si="341"/>
        <v>82660569210.039703</v>
      </c>
      <c r="BL358" s="167">
        <f t="shared" si="341"/>
        <v>82665114864.037323</v>
      </c>
      <c r="BM358" s="167">
        <f t="shared" si="341"/>
        <v>82669747393.087967</v>
      </c>
      <c r="BN358" s="167">
        <f t="shared" si="341"/>
        <v>82674466854.943085</v>
      </c>
    </row>
    <row r="359" spans="2:69" hidden="1" outlineLevel="1">
      <c r="D359" s="73"/>
      <c r="BP359"/>
      <c r="BQ359"/>
    </row>
    <row r="360" spans="2:69" hidden="1" outlineLevel="1">
      <c r="C360" s="73" t="s">
        <v>304</v>
      </c>
      <c r="D360" s="73"/>
      <c r="BP360"/>
      <c r="BQ360"/>
    </row>
    <row r="361" spans="2:69" hidden="1" outlineLevel="1">
      <c r="D361" t="s">
        <v>14</v>
      </c>
      <c r="G361" s="60" t="s">
        <v>426</v>
      </c>
      <c r="J361" t="s">
        <v>101</v>
      </c>
      <c r="R361" s="202">
        <v>0.9</v>
      </c>
      <c r="S361" s="189">
        <f t="shared" ref="S361:BN361" si="342">R361</f>
        <v>0.9</v>
      </c>
      <c r="T361" s="189">
        <f t="shared" si="342"/>
        <v>0.9</v>
      </c>
      <c r="U361" s="189">
        <f t="shared" si="342"/>
        <v>0.9</v>
      </c>
      <c r="V361" s="189">
        <f t="shared" si="342"/>
        <v>0.9</v>
      </c>
      <c r="W361" s="189">
        <f t="shared" si="342"/>
        <v>0.9</v>
      </c>
      <c r="X361" s="189">
        <f t="shared" si="342"/>
        <v>0.9</v>
      </c>
      <c r="Y361" s="189">
        <f t="shared" si="342"/>
        <v>0.9</v>
      </c>
      <c r="Z361" s="189">
        <f t="shared" si="342"/>
        <v>0.9</v>
      </c>
      <c r="AA361" s="189">
        <f t="shared" si="342"/>
        <v>0.9</v>
      </c>
      <c r="AB361" s="189">
        <f t="shared" si="342"/>
        <v>0.9</v>
      </c>
      <c r="AC361" s="189">
        <f t="shared" si="342"/>
        <v>0.9</v>
      </c>
      <c r="AD361" s="189">
        <f t="shared" si="342"/>
        <v>0.9</v>
      </c>
      <c r="AE361" s="189">
        <f t="shared" si="342"/>
        <v>0.9</v>
      </c>
      <c r="AF361" s="189">
        <f t="shared" si="342"/>
        <v>0.9</v>
      </c>
      <c r="AG361" s="189">
        <f t="shared" si="342"/>
        <v>0.9</v>
      </c>
      <c r="AH361" s="189">
        <f t="shared" si="342"/>
        <v>0.9</v>
      </c>
      <c r="AI361" s="189">
        <f t="shared" si="342"/>
        <v>0.9</v>
      </c>
      <c r="AJ361" s="189">
        <f t="shared" si="342"/>
        <v>0.9</v>
      </c>
      <c r="AK361" s="189">
        <f t="shared" si="342"/>
        <v>0.9</v>
      </c>
      <c r="AL361" s="189">
        <f t="shared" si="342"/>
        <v>0.9</v>
      </c>
      <c r="AM361" s="189">
        <f t="shared" si="342"/>
        <v>0.9</v>
      </c>
      <c r="AN361" s="189">
        <f t="shared" si="342"/>
        <v>0.9</v>
      </c>
      <c r="AO361" s="189">
        <f t="shared" si="342"/>
        <v>0.9</v>
      </c>
      <c r="AP361" s="189">
        <f t="shared" si="342"/>
        <v>0.9</v>
      </c>
      <c r="AQ361" s="189">
        <f t="shared" si="342"/>
        <v>0.9</v>
      </c>
      <c r="AR361" s="189">
        <f t="shared" si="342"/>
        <v>0.9</v>
      </c>
      <c r="AS361" s="189">
        <f t="shared" si="342"/>
        <v>0.9</v>
      </c>
      <c r="AT361" s="189">
        <f t="shared" si="342"/>
        <v>0.9</v>
      </c>
      <c r="AU361" s="189">
        <f t="shared" si="342"/>
        <v>0.9</v>
      </c>
      <c r="AV361" s="189">
        <f t="shared" si="342"/>
        <v>0.9</v>
      </c>
      <c r="AW361" s="189">
        <f t="shared" si="342"/>
        <v>0.9</v>
      </c>
      <c r="AX361" s="189">
        <f t="shared" si="342"/>
        <v>0.9</v>
      </c>
      <c r="AY361" s="189">
        <f t="shared" si="342"/>
        <v>0.9</v>
      </c>
      <c r="AZ361" s="189">
        <f t="shared" si="342"/>
        <v>0.9</v>
      </c>
      <c r="BA361" s="189">
        <f t="shared" si="342"/>
        <v>0.9</v>
      </c>
      <c r="BB361" s="189">
        <f t="shared" si="342"/>
        <v>0.9</v>
      </c>
      <c r="BC361" s="189">
        <f t="shared" si="342"/>
        <v>0.9</v>
      </c>
      <c r="BD361" s="189">
        <f t="shared" si="342"/>
        <v>0.9</v>
      </c>
      <c r="BE361" s="189">
        <f t="shared" si="342"/>
        <v>0.9</v>
      </c>
      <c r="BF361" s="189">
        <f t="shared" si="342"/>
        <v>0.9</v>
      </c>
      <c r="BG361" s="189">
        <f t="shared" si="342"/>
        <v>0.9</v>
      </c>
      <c r="BH361" s="189">
        <f t="shared" si="342"/>
        <v>0.9</v>
      </c>
      <c r="BI361" s="189">
        <f t="shared" si="342"/>
        <v>0.9</v>
      </c>
      <c r="BJ361" s="189">
        <f t="shared" si="342"/>
        <v>0.9</v>
      </c>
      <c r="BK361" s="189">
        <f t="shared" si="342"/>
        <v>0.9</v>
      </c>
      <c r="BL361" s="189">
        <f t="shared" si="342"/>
        <v>0.9</v>
      </c>
      <c r="BM361" s="189">
        <f t="shared" si="342"/>
        <v>0.9</v>
      </c>
      <c r="BN361" s="189">
        <f t="shared" si="342"/>
        <v>0.9</v>
      </c>
      <c r="BP361"/>
      <c r="BQ361"/>
    </row>
    <row r="362" spans="2:69" hidden="1" outlineLevel="1">
      <c r="D362" t="s">
        <v>276</v>
      </c>
      <c r="G362" s="60"/>
      <c r="J362" t="s">
        <v>101</v>
      </c>
      <c r="R362" s="71">
        <f>1-R361</f>
        <v>9.9999999999999978E-2</v>
      </c>
      <c r="S362" s="71">
        <f t="shared" ref="S362:BM362" si="343">1-S361</f>
        <v>9.9999999999999978E-2</v>
      </c>
      <c r="T362" s="71">
        <f t="shared" si="343"/>
        <v>9.9999999999999978E-2</v>
      </c>
      <c r="U362" s="71">
        <f t="shared" si="343"/>
        <v>9.9999999999999978E-2</v>
      </c>
      <c r="V362" s="71">
        <f t="shared" si="343"/>
        <v>9.9999999999999978E-2</v>
      </c>
      <c r="W362" s="71">
        <f t="shared" si="343"/>
        <v>9.9999999999999978E-2</v>
      </c>
      <c r="X362" s="71">
        <f t="shared" si="343"/>
        <v>9.9999999999999978E-2</v>
      </c>
      <c r="Y362" s="71">
        <f t="shared" si="343"/>
        <v>9.9999999999999978E-2</v>
      </c>
      <c r="Z362" s="71">
        <f t="shared" si="343"/>
        <v>9.9999999999999978E-2</v>
      </c>
      <c r="AA362" s="71">
        <f t="shared" si="343"/>
        <v>9.9999999999999978E-2</v>
      </c>
      <c r="AB362" s="71">
        <f t="shared" si="343"/>
        <v>9.9999999999999978E-2</v>
      </c>
      <c r="AC362" s="71">
        <f t="shared" si="343"/>
        <v>9.9999999999999978E-2</v>
      </c>
      <c r="AD362" s="71">
        <f t="shared" si="343"/>
        <v>9.9999999999999978E-2</v>
      </c>
      <c r="AE362" s="71">
        <f t="shared" si="343"/>
        <v>9.9999999999999978E-2</v>
      </c>
      <c r="AF362" s="71">
        <f t="shared" si="343"/>
        <v>9.9999999999999978E-2</v>
      </c>
      <c r="AG362" s="71">
        <f t="shared" si="343"/>
        <v>9.9999999999999978E-2</v>
      </c>
      <c r="AH362" s="71">
        <f t="shared" si="343"/>
        <v>9.9999999999999978E-2</v>
      </c>
      <c r="AI362" s="71">
        <f t="shared" si="343"/>
        <v>9.9999999999999978E-2</v>
      </c>
      <c r="AJ362" s="71">
        <f t="shared" si="343"/>
        <v>9.9999999999999978E-2</v>
      </c>
      <c r="AK362" s="71">
        <f t="shared" si="343"/>
        <v>9.9999999999999978E-2</v>
      </c>
      <c r="AL362" s="71">
        <f t="shared" si="343"/>
        <v>9.9999999999999978E-2</v>
      </c>
      <c r="AM362" s="71">
        <f t="shared" si="343"/>
        <v>9.9999999999999978E-2</v>
      </c>
      <c r="AN362" s="71">
        <f t="shared" si="343"/>
        <v>9.9999999999999978E-2</v>
      </c>
      <c r="AO362" s="71">
        <f t="shared" si="343"/>
        <v>9.9999999999999978E-2</v>
      </c>
      <c r="AP362" s="71">
        <f t="shared" si="343"/>
        <v>9.9999999999999978E-2</v>
      </c>
      <c r="AQ362" s="71">
        <f t="shared" si="343"/>
        <v>9.9999999999999978E-2</v>
      </c>
      <c r="AR362" s="71">
        <f t="shared" si="343"/>
        <v>9.9999999999999978E-2</v>
      </c>
      <c r="AS362" s="71">
        <f t="shared" si="343"/>
        <v>9.9999999999999978E-2</v>
      </c>
      <c r="AT362" s="71">
        <f t="shared" si="343"/>
        <v>9.9999999999999978E-2</v>
      </c>
      <c r="AU362" s="71">
        <f t="shared" si="343"/>
        <v>9.9999999999999978E-2</v>
      </c>
      <c r="AV362" s="71">
        <f t="shared" si="343"/>
        <v>9.9999999999999978E-2</v>
      </c>
      <c r="AW362" s="71">
        <f t="shared" si="343"/>
        <v>9.9999999999999978E-2</v>
      </c>
      <c r="AX362" s="71">
        <f t="shared" si="343"/>
        <v>9.9999999999999978E-2</v>
      </c>
      <c r="AY362" s="71">
        <f t="shared" si="343"/>
        <v>9.9999999999999978E-2</v>
      </c>
      <c r="AZ362" s="71">
        <f t="shared" si="343"/>
        <v>9.9999999999999978E-2</v>
      </c>
      <c r="BA362" s="71">
        <f t="shared" si="343"/>
        <v>9.9999999999999978E-2</v>
      </c>
      <c r="BB362" s="71">
        <f t="shared" si="343"/>
        <v>9.9999999999999978E-2</v>
      </c>
      <c r="BC362" s="71">
        <f t="shared" si="343"/>
        <v>9.9999999999999978E-2</v>
      </c>
      <c r="BD362" s="71">
        <f t="shared" si="343"/>
        <v>9.9999999999999978E-2</v>
      </c>
      <c r="BE362" s="71">
        <f t="shared" si="343"/>
        <v>9.9999999999999978E-2</v>
      </c>
      <c r="BF362" s="71">
        <f t="shared" si="343"/>
        <v>9.9999999999999978E-2</v>
      </c>
      <c r="BG362" s="71">
        <f t="shared" si="343"/>
        <v>9.9999999999999978E-2</v>
      </c>
      <c r="BH362" s="71">
        <f t="shared" si="343"/>
        <v>9.9999999999999978E-2</v>
      </c>
      <c r="BI362" s="71">
        <f t="shared" si="343"/>
        <v>9.9999999999999978E-2</v>
      </c>
      <c r="BJ362" s="71">
        <f t="shared" si="343"/>
        <v>9.9999999999999978E-2</v>
      </c>
      <c r="BK362" s="71">
        <f t="shared" si="343"/>
        <v>9.9999999999999978E-2</v>
      </c>
      <c r="BL362" s="71">
        <f t="shared" si="343"/>
        <v>9.9999999999999978E-2</v>
      </c>
      <c r="BM362" s="71">
        <f t="shared" si="343"/>
        <v>9.9999999999999978E-2</v>
      </c>
      <c r="BN362" s="71">
        <f>1-BN361</f>
        <v>9.9999999999999978E-2</v>
      </c>
      <c r="BP362"/>
      <c r="BQ362"/>
    </row>
    <row r="363" spans="2:69" hidden="1" outlineLevel="1">
      <c r="BP363"/>
      <c r="BQ363"/>
    </row>
    <row r="364" spans="2:69" hidden="1" outlineLevel="1">
      <c r="C364" s="73" t="s">
        <v>303</v>
      </c>
      <c r="J364" t="s">
        <v>117</v>
      </c>
      <c r="R364" s="177">
        <f>R$358</f>
        <v>12855897995.698597</v>
      </c>
      <c r="S364" s="177">
        <f>S$358</f>
        <v>36037008489.722321</v>
      </c>
      <c r="T364" s="177">
        <f t="shared" ref="T364:BN364" si="344">T$358</f>
        <v>51646096869.275345</v>
      </c>
      <c r="U364" s="177">
        <f t="shared" si="344"/>
        <v>60139258055.829346</v>
      </c>
      <c r="V364" s="177">
        <f t="shared" si="344"/>
        <v>53333427434.830841</v>
      </c>
      <c r="W364" s="177">
        <f t="shared" si="344"/>
        <v>54751069133.990906</v>
      </c>
      <c r="X364" s="177">
        <f t="shared" si="344"/>
        <v>55992754157.74942</v>
      </c>
      <c r="Y364" s="177">
        <f t="shared" si="344"/>
        <v>58285819826.216797</v>
      </c>
      <c r="Z364" s="177">
        <f t="shared" si="344"/>
        <v>60681773044.200157</v>
      </c>
      <c r="AA364" s="177">
        <f t="shared" si="344"/>
        <v>62918123350.699188</v>
      </c>
      <c r="AB364" s="177">
        <f t="shared" si="344"/>
        <v>65144049657.600723</v>
      </c>
      <c r="AC364" s="177">
        <f t="shared" si="344"/>
        <v>67120452087.964508</v>
      </c>
      <c r="AD364" s="177">
        <f t="shared" si="344"/>
        <v>68956781036.333603</v>
      </c>
      <c r="AE364" s="177">
        <f t="shared" si="344"/>
        <v>70452442200.006256</v>
      </c>
      <c r="AF364" s="177">
        <f t="shared" si="344"/>
        <v>71930037755.114563</v>
      </c>
      <c r="AG364" s="177">
        <f t="shared" si="344"/>
        <v>73388258903.700394</v>
      </c>
      <c r="AH364" s="177">
        <f t="shared" si="344"/>
        <v>74221654818.962814</v>
      </c>
      <c r="AI364" s="177">
        <f t="shared" si="344"/>
        <v>74791993924.590576</v>
      </c>
      <c r="AJ364" s="177">
        <f t="shared" si="344"/>
        <v>75348109900.688812</v>
      </c>
      <c r="AK364" s="177">
        <f t="shared" si="344"/>
        <v>75890251193.736633</v>
      </c>
      <c r="AL364" s="177">
        <f t="shared" si="344"/>
        <v>76414656605.628754</v>
      </c>
      <c r="AM364" s="177">
        <f t="shared" si="344"/>
        <v>76917098223.482849</v>
      </c>
      <c r="AN364" s="177">
        <f t="shared" si="344"/>
        <v>77396996432.748535</v>
      </c>
      <c r="AO364" s="177">
        <f t="shared" si="344"/>
        <v>77856298439.828598</v>
      </c>
      <c r="AP364" s="177">
        <f t="shared" si="344"/>
        <v>78299321414.143524</v>
      </c>
      <c r="AQ364" s="177">
        <f t="shared" si="344"/>
        <v>78727495161.794647</v>
      </c>
      <c r="AR364" s="177">
        <f t="shared" si="344"/>
        <v>79135279717.039368</v>
      </c>
      <c r="AS364" s="177">
        <f t="shared" si="344"/>
        <v>79519341347.247711</v>
      </c>
      <c r="AT364" s="177">
        <f t="shared" si="344"/>
        <v>79881012087.147156</v>
      </c>
      <c r="AU364" s="177">
        <f t="shared" si="344"/>
        <v>80221220056.374222</v>
      </c>
      <c r="AV364" s="177">
        <f t="shared" si="344"/>
        <v>80539360614.153824</v>
      </c>
      <c r="AW364" s="177">
        <f t="shared" si="344"/>
        <v>80834391329.468933</v>
      </c>
      <c r="AX364" s="177">
        <f t="shared" si="344"/>
        <v>81106431482.817795</v>
      </c>
      <c r="AY364" s="177">
        <f t="shared" si="344"/>
        <v>81356504230.345642</v>
      </c>
      <c r="AZ364" s="177">
        <f t="shared" si="344"/>
        <v>81585258553.965179</v>
      </c>
      <c r="BA364" s="177">
        <f t="shared" si="344"/>
        <v>81792075508.020813</v>
      </c>
      <c r="BB364" s="177">
        <f t="shared" si="344"/>
        <v>81975988546.399002</v>
      </c>
      <c r="BC364" s="177">
        <f t="shared" si="344"/>
        <v>82137014278.713562</v>
      </c>
      <c r="BD364" s="177">
        <f t="shared" si="344"/>
        <v>82276026984.628067</v>
      </c>
      <c r="BE364" s="177">
        <f t="shared" si="344"/>
        <v>82393721401.316605</v>
      </c>
      <c r="BF364" s="177">
        <f t="shared" si="344"/>
        <v>82489760166.799805</v>
      </c>
      <c r="BG364" s="177">
        <f t="shared" si="344"/>
        <v>82563410260.43454</v>
      </c>
      <c r="BH364" s="177">
        <f t="shared" si="344"/>
        <v>82614683764.235046</v>
      </c>
      <c r="BI364" s="177">
        <f t="shared" si="344"/>
        <v>82644350330.480194</v>
      </c>
      <c r="BJ364" s="177">
        <f t="shared" si="344"/>
        <v>82656110378.064163</v>
      </c>
      <c r="BK364" s="177">
        <f t="shared" si="344"/>
        <v>82660569210.039703</v>
      </c>
      <c r="BL364" s="177">
        <f t="shared" si="344"/>
        <v>82665114864.037323</v>
      </c>
      <c r="BM364" s="177">
        <f t="shared" si="344"/>
        <v>82669747393.087967</v>
      </c>
      <c r="BN364" s="177">
        <f t="shared" si="344"/>
        <v>82674466854.943085</v>
      </c>
    </row>
    <row r="365" spans="2:69" hidden="1" outlineLevel="1">
      <c r="D365" t="s">
        <v>14</v>
      </c>
      <c r="J365" t="s">
        <v>117</v>
      </c>
      <c r="R365" s="141">
        <f t="shared" ref="R365:BM365" si="345">R$364*R361</f>
        <v>11570308196.128738</v>
      </c>
      <c r="S365" s="141">
        <f t="shared" si="345"/>
        <v>32433307640.750088</v>
      </c>
      <c r="T365" s="141">
        <f t="shared" si="345"/>
        <v>46481487182.347809</v>
      </c>
      <c r="U365" s="141">
        <f t="shared" si="345"/>
        <v>54125332250.246414</v>
      </c>
      <c r="V365" s="141">
        <f t="shared" si="345"/>
        <v>48000084691.347755</v>
      </c>
      <c r="W365" s="141">
        <f t="shared" si="345"/>
        <v>49275962220.59182</v>
      </c>
      <c r="X365" s="141">
        <f t="shared" si="345"/>
        <v>50393478741.97448</v>
      </c>
      <c r="Y365" s="141">
        <f t="shared" si="345"/>
        <v>52457237843.595116</v>
      </c>
      <c r="Z365" s="141">
        <f t="shared" si="345"/>
        <v>54613595739.780144</v>
      </c>
      <c r="AA365" s="141">
        <f t="shared" si="345"/>
        <v>56626311015.629272</v>
      </c>
      <c r="AB365" s="141">
        <f t="shared" si="345"/>
        <v>58629644691.840652</v>
      </c>
      <c r="AC365" s="141">
        <f t="shared" si="345"/>
        <v>60408406879.16806</v>
      </c>
      <c r="AD365" s="141">
        <f t="shared" si="345"/>
        <v>62061102932.700241</v>
      </c>
      <c r="AE365" s="141">
        <f t="shared" si="345"/>
        <v>63407197980.00563</v>
      </c>
      <c r="AF365" s="141">
        <f t="shared" si="345"/>
        <v>64737033979.603111</v>
      </c>
      <c r="AG365" s="141">
        <f t="shared" si="345"/>
        <v>66049433013.330353</v>
      </c>
      <c r="AH365" s="141">
        <f t="shared" si="345"/>
        <v>66799489337.066536</v>
      </c>
      <c r="AI365" s="141">
        <f t="shared" si="345"/>
        <v>67312794532.131523</v>
      </c>
      <c r="AJ365" s="141">
        <f t="shared" si="345"/>
        <v>67813298910.619934</v>
      </c>
      <c r="AK365" s="141">
        <f t="shared" si="345"/>
        <v>68301226074.362968</v>
      </c>
      <c r="AL365" s="141">
        <f t="shared" si="345"/>
        <v>68773190945.065887</v>
      </c>
      <c r="AM365" s="141">
        <f t="shared" si="345"/>
        <v>69225388401.134567</v>
      </c>
      <c r="AN365" s="141">
        <f t="shared" si="345"/>
        <v>69657296789.473679</v>
      </c>
      <c r="AO365" s="141">
        <f t="shared" si="345"/>
        <v>70070668595.845734</v>
      </c>
      <c r="AP365" s="141">
        <f t="shared" si="345"/>
        <v>70469389272.729172</v>
      </c>
      <c r="AQ365" s="141">
        <f t="shared" si="345"/>
        <v>70854745645.615189</v>
      </c>
      <c r="AR365" s="141">
        <f t="shared" si="345"/>
        <v>71221751745.335434</v>
      </c>
      <c r="AS365" s="141">
        <f t="shared" si="345"/>
        <v>71567407212.522949</v>
      </c>
      <c r="AT365" s="141">
        <f t="shared" si="345"/>
        <v>71892910878.432449</v>
      </c>
      <c r="AU365" s="141">
        <f t="shared" si="345"/>
        <v>72199098050.736801</v>
      </c>
      <c r="AV365" s="141">
        <f t="shared" si="345"/>
        <v>72485424552.738449</v>
      </c>
      <c r="AW365" s="141">
        <f t="shared" si="345"/>
        <v>72750952196.522049</v>
      </c>
      <c r="AX365" s="141">
        <f t="shared" si="345"/>
        <v>72995788334.536011</v>
      </c>
      <c r="AY365" s="141">
        <f t="shared" si="345"/>
        <v>73220853807.311081</v>
      </c>
      <c r="AZ365" s="141">
        <f t="shared" si="345"/>
        <v>73426732698.568665</v>
      </c>
      <c r="BA365" s="141">
        <f t="shared" si="345"/>
        <v>73612867957.218735</v>
      </c>
      <c r="BB365" s="141">
        <f t="shared" si="345"/>
        <v>73778389691.759109</v>
      </c>
      <c r="BC365" s="141">
        <f t="shared" si="345"/>
        <v>73923312850.842209</v>
      </c>
      <c r="BD365" s="141">
        <f t="shared" si="345"/>
        <v>74048424286.165268</v>
      </c>
      <c r="BE365" s="141">
        <f t="shared" si="345"/>
        <v>74154349261.184952</v>
      </c>
      <c r="BF365" s="141">
        <f t="shared" si="345"/>
        <v>74240784150.119827</v>
      </c>
      <c r="BG365" s="141">
        <f t="shared" si="345"/>
        <v>74307069234.391083</v>
      </c>
      <c r="BH365" s="141">
        <f t="shared" si="345"/>
        <v>74353215387.811539</v>
      </c>
      <c r="BI365" s="141">
        <f t="shared" si="345"/>
        <v>74379915297.432175</v>
      </c>
      <c r="BJ365" s="141">
        <f t="shared" si="345"/>
        <v>74390499340.257751</v>
      </c>
      <c r="BK365" s="141">
        <f t="shared" si="345"/>
        <v>74394512289.035736</v>
      </c>
      <c r="BL365" s="141">
        <f t="shared" si="345"/>
        <v>74398603377.633591</v>
      </c>
      <c r="BM365" s="141">
        <f t="shared" si="345"/>
        <v>74402772653.779175</v>
      </c>
      <c r="BN365" s="141">
        <f>BN$364*BN361</f>
        <v>74407020169.448776</v>
      </c>
    </row>
    <row r="366" spans="2:69" hidden="1" outlineLevel="1">
      <c r="D366" t="s">
        <v>276</v>
      </c>
      <c r="J366" t="s">
        <v>117</v>
      </c>
      <c r="R366" s="141">
        <f t="shared" ref="R366:BM366" si="346">R$364*R362</f>
        <v>1285589799.5698595</v>
      </c>
      <c r="S366" s="141">
        <f t="shared" si="346"/>
        <v>3603700848.9722314</v>
      </c>
      <c r="T366" s="141">
        <f t="shared" si="346"/>
        <v>5164609686.9275331</v>
      </c>
      <c r="U366" s="141">
        <f t="shared" si="346"/>
        <v>6013925805.5829334</v>
      </c>
      <c r="V366" s="141">
        <f t="shared" si="346"/>
        <v>5333342743.4830828</v>
      </c>
      <c r="W366" s="141">
        <f t="shared" si="346"/>
        <v>5475106913.3990898</v>
      </c>
      <c r="X366" s="141">
        <f t="shared" si="346"/>
        <v>5599275415.7749405</v>
      </c>
      <c r="Y366" s="141">
        <f t="shared" si="346"/>
        <v>5828581982.6216784</v>
      </c>
      <c r="Z366" s="141">
        <f t="shared" si="346"/>
        <v>6068177304.4200144</v>
      </c>
      <c r="AA366" s="141">
        <f t="shared" si="346"/>
        <v>6291812335.0699177</v>
      </c>
      <c r="AB366" s="141">
        <f t="shared" si="346"/>
        <v>6514404965.7600708</v>
      </c>
      <c r="AC366" s="141">
        <f t="shared" si="346"/>
        <v>6712045208.7964497</v>
      </c>
      <c r="AD366" s="141">
        <f t="shared" si="346"/>
        <v>6895678103.633359</v>
      </c>
      <c r="AE366" s="141">
        <f t="shared" si="346"/>
        <v>7045244220.0006237</v>
      </c>
      <c r="AF366" s="141">
        <f t="shared" si="346"/>
        <v>7193003775.5114546</v>
      </c>
      <c r="AG366" s="141">
        <f t="shared" si="346"/>
        <v>7338825890.370038</v>
      </c>
      <c r="AH366" s="141">
        <f t="shared" si="346"/>
        <v>7422165481.8962793</v>
      </c>
      <c r="AI366" s="141">
        <f t="shared" si="346"/>
        <v>7479199392.4590559</v>
      </c>
      <c r="AJ366" s="141">
        <f t="shared" si="346"/>
        <v>7534810990.0688791</v>
      </c>
      <c r="AK366" s="141">
        <f t="shared" si="346"/>
        <v>7589025119.373662</v>
      </c>
      <c r="AL366" s="141">
        <f t="shared" si="346"/>
        <v>7641465660.5628738</v>
      </c>
      <c r="AM366" s="141">
        <f t="shared" si="346"/>
        <v>7691709822.3482828</v>
      </c>
      <c r="AN366" s="141">
        <f t="shared" si="346"/>
        <v>7739699643.2748518</v>
      </c>
      <c r="AO366" s="141">
        <f t="shared" si="346"/>
        <v>7785629843.9828577</v>
      </c>
      <c r="AP366" s="141">
        <f t="shared" si="346"/>
        <v>7829932141.4143505</v>
      </c>
      <c r="AQ366" s="141">
        <f t="shared" si="346"/>
        <v>7872749516.1794634</v>
      </c>
      <c r="AR366" s="141">
        <f t="shared" si="346"/>
        <v>7913527971.7039347</v>
      </c>
      <c r="AS366" s="141">
        <f t="shared" si="346"/>
        <v>7951934134.7247696</v>
      </c>
      <c r="AT366" s="141">
        <f t="shared" si="346"/>
        <v>7988101208.7147141</v>
      </c>
      <c r="AU366" s="141">
        <f t="shared" si="346"/>
        <v>8022122005.6374207</v>
      </c>
      <c r="AV366" s="141">
        <f t="shared" si="346"/>
        <v>8053936061.4153805</v>
      </c>
      <c r="AW366" s="141">
        <f t="shared" si="346"/>
        <v>8083439132.9468918</v>
      </c>
      <c r="AX366" s="141">
        <f t="shared" si="346"/>
        <v>8110643148.2817774</v>
      </c>
      <c r="AY366" s="141">
        <f t="shared" si="346"/>
        <v>8135650423.0345621</v>
      </c>
      <c r="AZ366" s="141">
        <f t="shared" si="346"/>
        <v>8158525855.3965158</v>
      </c>
      <c r="BA366" s="141">
        <f t="shared" si="346"/>
        <v>8179207550.8020792</v>
      </c>
      <c r="BB366" s="141">
        <f t="shared" si="346"/>
        <v>8197598854.6398983</v>
      </c>
      <c r="BC366" s="141">
        <f t="shared" si="346"/>
        <v>8213701427.8713541</v>
      </c>
      <c r="BD366" s="141">
        <f t="shared" si="346"/>
        <v>8227602698.4628048</v>
      </c>
      <c r="BE366" s="141">
        <f t="shared" si="346"/>
        <v>8239372140.1316586</v>
      </c>
      <c r="BF366" s="141">
        <f t="shared" si="346"/>
        <v>8248976016.6799784</v>
      </c>
      <c r="BG366" s="141">
        <f t="shared" si="346"/>
        <v>8256341026.0434523</v>
      </c>
      <c r="BH366" s="141">
        <f t="shared" si="346"/>
        <v>8261468376.4235029</v>
      </c>
      <c r="BI366" s="141">
        <f t="shared" si="346"/>
        <v>8264435033.0480175</v>
      </c>
      <c r="BJ366" s="141">
        <f t="shared" si="346"/>
        <v>8265611037.8064146</v>
      </c>
      <c r="BK366" s="141">
        <f t="shared" si="346"/>
        <v>8266056921.0039682</v>
      </c>
      <c r="BL366" s="141">
        <f t="shared" si="346"/>
        <v>8266511486.4037304</v>
      </c>
      <c r="BM366" s="141">
        <f t="shared" si="346"/>
        <v>8266974739.308795</v>
      </c>
      <c r="BN366" s="141">
        <f>BN$364*BN362</f>
        <v>8267446685.4943066</v>
      </c>
    </row>
    <row r="367" spans="2:69" collapsed="1">
      <c r="C367" s="73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41"/>
      <c r="BC367" s="141"/>
      <c r="BD367" s="141"/>
      <c r="BE367" s="141"/>
      <c r="BF367" s="141"/>
      <c r="BG367" s="141"/>
      <c r="BH367" s="141"/>
      <c r="BI367" s="141"/>
      <c r="BJ367" s="141"/>
      <c r="BK367" s="141"/>
      <c r="BL367" s="141"/>
      <c r="BM367" s="141"/>
      <c r="BN367" s="141"/>
    </row>
    <row r="369" spans="1:69" ht="15.75">
      <c r="B369" s="17" t="s">
        <v>306</v>
      </c>
      <c r="C369" s="17"/>
      <c r="D369" s="17"/>
    </row>
    <row r="370" spans="1:69" hidden="1" outlineLevel="1">
      <c r="E370" s="107"/>
      <c r="J370" s="23"/>
      <c r="L370" s="204"/>
      <c r="M370" s="204"/>
      <c r="N370" s="204"/>
      <c r="O370" s="204"/>
    </row>
    <row r="371" spans="1:69" hidden="1" outlineLevel="1">
      <c r="B371" s="73" t="s">
        <v>308</v>
      </c>
      <c r="E371" s="107"/>
      <c r="J371" s="23"/>
      <c r="L371" s="204"/>
      <c r="M371" s="204"/>
      <c r="N371" s="204"/>
      <c r="O371" s="204"/>
    </row>
    <row r="372" spans="1:69" hidden="1" outlineLevel="1">
      <c r="A372" s="281" t="s">
        <v>536</v>
      </c>
      <c r="C372" s="107" t="s">
        <v>307</v>
      </c>
      <c r="G372" s="124"/>
      <c r="J372" s="23" t="s">
        <v>119</v>
      </c>
      <c r="L372" s="204"/>
      <c r="M372" s="204"/>
      <c r="N372" s="204"/>
      <c r="O372" s="204"/>
      <c r="R372" s="205"/>
      <c r="S372" s="205"/>
      <c r="T372" s="205"/>
      <c r="U372" s="205"/>
      <c r="V372" s="205"/>
      <c r="W372" s="205"/>
      <c r="X372" s="205"/>
      <c r="Y372" s="206">
        <f t="shared" ref="Y372:BN372" si="347">Y373*AVERAGE(X36:Y36)</f>
        <v>0</v>
      </c>
      <c r="Z372" s="206">
        <f t="shared" si="347"/>
        <v>0</v>
      </c>
      <c r="AA372" s="206">
        <f t="shared" si="347"/>
        <v>0</v>
      </c>
      <c r="AB372" s="206">
        <f t="shared" si="347"/>
        <v>0</v>
      </c>
      <c r="AC372" s="206">
        <f t="shared" si="347"/>
        <v>0</v>
      </c>
      <c r="AD372" s="206">
        <f t="shared" si="347"/>
        <v>0</v>
      </c>
      <c r="AE372" s="206">
        <f t="shared" si="347"/>
        <v>0</v>
      </c>
      <c r="AF372" s="206">
        <f t="shared" si="347"/>
        <v>0</v>
      </c>
      <c r="AG372" s="206">
        <f t="shared" si="347"/>
        <v>0</v>
      </c>
      <c r="AH372" s="206">
        <f t="shared" si="347"/>
        <v>0</v>
      </c>
      <c r="AI372" s="206">
        <f t="shared" si="347"/>
        <v>0</v>
      </c>
      <c r="AJ372" s="206">
        <f t="shared" si="347"/>
        <v>0</v>
      </c>
      <c r="AK372" s="206">
        <f t="shared" si="347"/>
        <v>0</v>
      </c>
      <c r="AL372" s="206">
        <f t="shared" si="347"/>
        <v>0</v>
      </c>
      <c r="AM372" s="206">
        <f t="shared" si="347"/>
        <v>0</v>
      </c>
      <c r="AN372" s="206">
        <f t="shared" si="347"/>
        <v>0</v>
      </c>
      <c r="AO372" s="206">
        <f t="shared" si="347"/>
        <v>0</v>
      </c>
      <c r="AP372" s="206">
        <f t="shared" si="347"/>
        <v>0</v>
      </c>
      <c r="AQ372" s="206">
        <f t="shared" si="347"/>
        <v>0</v>
      </c>
      <c r="AR372" s="206">
        <f t="shared" si="347"/>
        <v>0</v>
      </c>
      <c r="AS372" s="206">
        <f t="shared" si="347"/>
        <v>0</v>
      </c>
      <c r="AT372" s="206">
        <f t="shared" si="347"/>
        <v>0</v>
      </c>
      <c r="AU372" s="206">
        <f t="shared" si="347"/>
        <v>0</v>
      </c>
      <c r="AV372" s="206">
        <f t="shared" si="347"/>
        <v>0</v>
      </c>
      <c r="AW372" s="206">
        <f t="shared" si="347"/>
        <v>0</v>
      </c>
      <c r="AX372" s="206">
        <f t="shared" si="347"/>
        <v>0</v>
      </c>
      <c r="AY372" s="206">
        <f t="shared" si="347"/>
        <v>0</v>
      </c>
      <c r="AZ372" s="206">
        <f t="shared" si="347"/>
        <v>0</v>
      </c>
      <c r="BA372" s="206">
        <f t="shared" si="347"/>
        <v>0</v>
      </c>
      <c r="BB372" s="206">
        <f t="shared" si="347"/>
        <v>0</v>
      </c>
      <c r="BC372" s="206">
        <f t="shared" si="347"/>
        <v>0</v>
      </c>
      <c r="BD372" s="206">
        <f t="shared" si="347"/>
        <v>0</v>
      </c>
      <c r="BE372" s="206">
        <f t="shared" si="347"/>
        <v>0</v>
      </c>
      <c r="BF372" s="206">
        <f t="shared" si="347"/>
        <v>0</v>
      </c>
      <c r="BG372" s="206">
        <f t="shared" si="347"/>
        <v>0</v>
      </c>
      <c r="BH372" s="206">
        <f t="shared" si="347"/>
        <v>0</v>
      </c>
      <c r="BI372" s="206">
        <f t="shared" si="347"/>
        <v>0</v>
      </c>
      <c r="BJ372" s="206">
        <f t="shared" si="347"/>
        <v>0</v>
      </c>
      <c r="BK372" s="206">
        <f t="shared" si="347"/>
        <v>0</v>
      </c>
      <c r="BL372" s="206">
        <f t="shared" si="347"/>
        <v>0</v>
      </c>
      <c r="BM372" s="206">
        <f t="shared" si="347"/>
        <v>0</v>
      </c>
      <c r="BN372" s="206">
        <f t="shared" si="347"/>
        <v>0</v>
      </c>
      <c r="BP372"/>
      <c r="BQ372"/>
    </row>
    <row r="373" spans="1:69" hidden="1" outlineLevel="1">
      <c r="C373" s="107"/>
      <c r="D373" t="s">
        <v>394</v>
      </c>
      <c r="G373" s="124"/>
      <c r="J373" s="23"/>
      <c r="L373" s="204"/>
      <c r="M373" s="204"/>
      <c r="N373" s="204"/>
      <c r="O373" s="204"/>
      <c r="R373" s="129">
        <f t="shared" ref="R373:X373" si="348">R372/AVERAGE(Q36:R36)</f>
        <v>0</v>
      </c>
      <c r="S373" s="129">
        <f t="shared" si="348"/>
        <v>0</v>
      </c>
      <c r="T373" s="129">
        <f t="shared" si="348"/>
        <v>0</v>
      </c>
      <c r="U373" s="129">
        <f t="shared" si="348"/>
        <v>0</v>
      </c>
      <c r="V373" s="129">
        <f t="shared" si="348"/>
        <v>0</v>
      </c>
      <c r="W373" s="129">
        <f t="shared" si="348"/>
        <v>0</v>
      </c>
      <c r="X373" s="129">
        <f t="shared" si="348"/>
        <v>0</v>
      </c>
      <c r="Y373" s="129">
        <f t="shared" ref="Y373:BN373" si="349">X373*(1+Y375)</f>
        <v>0</v>
      </c>
      <c r="Z373" s="129">
        <f t="shared" si="349"/>
        <v>0</v>
      </c>
      <c r="AA373" s="129">
        <f t="shared" si="349"/>
        <v>0</v>
      </c>
      <c r="AB373" s="129">
        <f t="shared" si="349"/>
        <v>0</v>
      </c>
      <c r="AC373" s="129">
        <f t="shared" si="349"/>
        <v>0</v>
      </c>
      <c r="AD373" s="129">
        <f t="shared" si="349"/>
        <v>0</v>
      </c>
      <c r="AE373" s="129">
        <f t="shared" si="349"/>
        <v>0</v>
      </c>
      <c r="AF373" s="129">
        <f t="shared" si="349"/>
        <v>0</v>
      </c>
      <c r="AG373" s="129">
        <f t="shared" si="349"/>
        <v>0</v>
      </c>
      <c r="AH373" s="129">
        <f t="shared" si="349"/>
        <v>0</v>
      </c>
      <c r="AI373" s="129">
        <f t="shared" si="349"/>
        <v>0</v>
      </c>
      <c r="AJ373" s="129">
        <f t="shared" si="349"/>
        <v>0</v>
      </c>
      <c r="AK373" s="129">
        <f t="shared" si="349"/>
        <v>0</v>
      </c>
      <c r="AL373" s="129">
        <f t="shared" si="349"/>
        <v>0</v>
      </c>
      <c r="AM373" s="129">
        <f t="shared" si="349"/>
        <v>0</v>
      </c>
      <c r="AN373" s="129">
        <f t="shared" si="349"/>
        <v>0</v>
      </c>
      <c r="AO373" s="129">
        <f t="shared" si="349"/>
        <v>0</v>
      </c>
      <c r="AP373" s="129">
        <f t="shared" si="349"/>
        <v>0</v>
      </c>
      <c r="AQ373" s="129">
        <f t="shared" si="349"/>
        <v>0</v>
      </c>
      <c r="AR373" s="129">
        <f t="shared" si="349"/>
        <v>0</v>
      </c>
      <c r="AS373" s="129">
        <f t="shared" si="349"/>
        <v>0</v>
      </c>
      <c r="AT373" s="129">
        <f t="shared" si="349"/>
        <v>0</v>
      </c>
      <c r="AU373" s="129">
        <f t="shared" si="349"/>
        <v>0</v>
      </c>
      <c r="AV373" s="129">
        <f t="shared" si="349"/>
        <v>0</v>
      </c>
      <c r="AW373" s="129">
        <f t="shared" si="349"/>
        <v>0</v>
      </c>
      <c r="AX373" s="129">
        <f t="shared" si="349"/>
        <v>0</v>
      </c>
      <c r="AY373" s="129">
        <f t="shared" si="349"/>
        <v>0</v>
      </c>
      <c r="AZ373" s="129">
        <f t="shared" si="349"/>
        <v>0</v>
      </c>
      <c r="BA373" s="129">
        <f t="shared" si="349"/>
        <v>0</v>
      </c>
      <c r="BB373" s="129">
        <f t="shared" si="349"/>
        <v>0</v>
      </c>
      <c r="BC373" s="129">
        <f t="shared" si="349"/>
        <v>0</v>
      </c>
      <c r="BD373" s="129">
        <f t="shared" si="349"/>
        <v>0</v>
      </c>
      <c r="BE373" s="129">
        <f t="shared" si="349"/>
        <v>0</v>
      </c>
      <c r="BF373" s="129">
        <f t="shared" si="349"/>
        <v>0</v>
      </c>
      <c r="BG373" s="129">
        <f t="shared" si="349"/>
        <v>0</v>
      </c>
      <c r="BH373" s="129">
        <f t="shared" si="349"/>
        <v>0</v>
      </c>
      <c r="BI373" s="129">
        <f t="shared" si="349"/>
        <v>0</v>
      </c>
      <c r="BJ373" s="129">
        <f t="shared" si="349"/>
        <v>0</v>
      </c>
      <c r="BK373" s="129">
        <f t="shared" si="349"/>
        <v>0</v>
      </c>
      <c r="BL373" s="129">
        <f t="shared" si="349"/>
        <v>0</v>
      </c>
      <c r="BM373" s="129">
        <f t="shared" si="349"/>
        <v>0</v>
      </c>
      <c r="BN373" s="129">
        <f t="shared" si="349"/>
        <v>0</v>
      </c>
      <c r="BP373"/>
      <c r="BQ373"/>
    </row>
    <row r="374" spans="1:69" hidden="1" outlineLevel="1">
      <c r="A374" s="281" t="s">
        <v>536</v>
      </c>
      <c r="C374" s="107"/>
      <c r="D374" s="63" t="s">
        <v>477</v>
      </c>
      <c r="G374" s="124"/>
      <c r="J374" s="23"/>
      <c r="L374" s="204"/>
      <c r="M374" s="204"/>
      <c r="N374" s="204"/>
      <c r="O374" s="204"/>
      <c r="R374" s="129"/>
      <c r="S374" s="129"/>
      <c r="T374" s="129"/>
      <c r="U374" s="129"/>
      <c r="V374" s="129"/>
      <c r="Y374" s="259"/>
      <c r="Z374" s="259"/>
      <c r="AA374" s="259"/>
      <c r="AB374" s="259"/>
      <c r="AC374" s="259"/>
      <c r="AD374" s="259"/>
      <c r="AE374" s="259"/>
      <c r="AF374" s="259"/>
      <c r="AG374" s="259"/>
      <c r="AH374" s="129">
        <f>AH373/12</f>
        <v>0</v>
      </c>
      <c r="BP374"/>
      <c r="BQ374"/>
    </row>
    <row r="375" spans="1:69" hidden="1" outlineLevel="1">
      <c r="C375" s="107"/>
      <c r="D375" s="63" t="s">
        <v>478</v>
      </c>
      <c r="G375" s="124"/>
      <c r="J375" t="s">
        <v>101</v>
      </c>
      <c r="K375"/>
      <c r="S375" s="126" t="e">
        <f t="shared" ref="S375:X375" si="350">S373/R373-1</f>
        <v>#DIV/0!</v>
      </c>
      <c r="T375" s="126" t="e">
        <f t="shared" si="350"/>
        <v>#DIV/0!</v>
      </c>
      <c r="U375" s="126" t="e">
        <f t="shared" si="350"/>
        <v>#DIV/0!</v>
      </c>
      <c r="V375" s="126" t="e">
        <f t="shared" si="350"/>
        <v>#DIV/0!</v>
      </c>
      <c r="W375" s="126" t="e">
        <f t="shared" si="350"/>
        <v>#DIV/0!</v>
      </c>
      <c r="X375" s="126" t="e">
        <f t="shared" si="350"/>
        <v>#DIV/0!</v>
      </c>
      <c r="Y375" s="250">
        <f t="shared" ref="Y375:AG375" si="351">Y374*(1+INDEX(scenario.mobile.SMS, MATCH(scenario.mobile.SMS.selected, scenarios,0)))</f>
        <v>0</v>
      </c>
      <c r="Z375" s="250">
        <f t="shared" si="351"/>
        <v>0</v>
      </c>
      <c r="AA375" s="250">
        <f t="shared" si="351"/>
        <v>0</v>
      </c>
      <c r="AB375" s="250">
        <f t="shared" si="351"/>
        <v>0</v>
      </c>
      <c r="AC375" s="250">
        <f t="shared" si="351"/>
        <v>0</v>
      </c>
      <c r="AD375" s="250">
        <f t="shared" si="351"/>
        <v>0</v>
      </c>
      <c r="AE375" s="250">
        <f t="shared" si="351"/>
        <v>0</v>
      </c>
      <c r="AF375" s="250">
        <f t="shared" si="351"/>
        <v>0</v>
      </c>
      <c r="AG375" s="250">
        <f t="shared" si="351"/>
        <v>0</v>
      </c>
      <c r="AH375" s="123">
        <v>0</v>
      </c>
      <c r="AI375" s="189">
        <f t="shared" ref="AI375:BN375" si="352">AH375</f>
        <v>0</v>
      </c>
      <c r="AJ375" s="189">
        <f t="shared" si="352"/>
        <v>0</v>
      </c>
      <c r="AK375" s="189">
        <f t="shared" si="352"/>
        <v>0</v>
      </c>
      <c r="AL375" s="189">
        <f t="shared" si="352"/>
        <v>0</v>
      </c>
      <c r="AM375" s="189">
        <f t="shared" si="352"/>
        <v>0</v>
      </c>
      <c r="AN375" s="189">
        <f t="shared" si="352"/>
        <v>0</v>
      </c>
      <c r="AO375" s="189">
        <f t="shared" si="352"/>
        <v>0</v>
      </c>
      <c r="AP375" s="189">
        <f t="shared" si="352"/>
        <v>0</v>
      </c>
      <c r="AQ375" s="189">
        <f t="shared" si="352"/>
        <v>0</v>
      </c>
      <c r="AR375" s="189">
        <f t="shared" si="352"/>
        <v>0</v>
      </c>
      <c r="AS375" s="189">
        <f t="shared" si="352"/>
        <v>0</v>
      </c>
      <c r="AT375" s="189">
        <f t="shared" si="352"/>
        <v>0</v>
      </c>
      <c r="AU375" s="189">
        <f t="shared" si="352"/>
        <v>0</v>
      </c>
      <c r="AV375" s="189">
        <f t="shared" si="352"/>
        <v>0</v>
      </c>
      <c r="AW375" s="189">
        <f t="shared" si="352"/>
        <v>0</v>
      </c>
      <c r="AX375" s="189">
        <f t="shared" si="352"/>
        <v>0</v>
      </c>
      <c r="AY375" s="189">
        <f t="shared" si="352"/>
        <v>0</v>
      </c>
      <c r="AZ375" s="189">
        <f t="shared" si="352"/>
        <v>0</v>
      </c>
      <c r="BA375" s="189">
        <f t="shared" si="352"/>
        <v>0</v>
      </c>
      <c r="BB375" s="189">
        <f t="shared" si="352"/>
        <v>0</v>
      </c>
      <c r="BC375" s="189">
        <f t="shared" si="352"/>
        <v>0</v>
      </c>
      <c r="BD375" s="189">
        <f t="shared" si="352"/>
        <v>0</v>
      </c>
      <c r="BE375" s="189">
        <f t="shared" si="352"/>
        <v>0</v>
      </c>
      <c r="BF375" s="189">
        <f t="shared" si="352"/>
        <v>0</v>
      </c>
      <c r="BG375" s="189">
        <f t="shared" si="352"/>
        <v>0</v>
      </c>
      <c r="BH375" s="189">
        <f t="shared" si="352"/>
        <v>0</v>
      </c>
      <c r="BI375" s="189">
        <f t="shared" si="352"/>
        <v>0</v>
      </c>
      <c r="BJ375" s="189">
        <f t="shared" si="352"/>
        <v>0</v>
      </c>
      <c r="BK375" s="189">
        <f t="shared" si="352"/>
        <v>0</v>
      </c>
      <c r="BL375" s="189">
        <f t="shared" si="352"/>
        <v>0</v>
      </c>
      <c r="BM375" s="189">
        <f t="shared" si="352"/>
        <v>0</v>
      </c>
      <c r="BN375" s="189">
        <f t="shared" si="352"/>
        <v>0</v>
      </c>
      <c r="BP375" s="125"/>
      <c r="BQ375"/>
    </row>
    <row r="376" spans="1:69" hidden="1" outlineLevel="1"/>
    <row r="377" spans="1:69" hidden="1" outlineLevel="1">
      <c r="B377" s="90" t="s">
        <v>309</v>
      </c>
    </row>
    <row r="378" spans="1:69" hidden="1" outlineLevel="1"/>
    <row r="379" spans="1:69" hidden="1" outlineLevel="1">
      <c r="C379" s="16" t="s">
        <v>90</v>
      </c>
    </row>
    <row r="380" spans="1:69" hidden="1" outlineLevel="1">
      <c r="E380" t="s">
        <v>133</v>
      </c>
      <c r="J380" t="s">
        <v>100</v>
      </c>
      <c r="R380" s="190">
        <f>Control!C8</f>
        <v>0</v>
      </c>
      <c r="S380" s="190">
        <f t="shared" ref="S380:BN380" si="353">R380</f>
        <v>0</v>
      </c>
      <c r="T380" s="190">
        <f t="shared" si="353"/>
        <v>0</v>
      </c>
      <c r="U380" s="190">
        <f t="shared" si="353"/>
        <v>0</v>
      </c>
      <c r="V380" s="190">
        <f t="shared" si="353"/>
        <v>0</v>
      </c>
      <c r="W380" s="190">
        <f t="shared" si="353"/>
        <v>0</v>
      </c>
      <c r="X380" s="190">
        <f t="shared" si="353"/>
        <v>0</v>
      </c>
      <c r="Y380" s="190">
        <f t="shared" si="353"/>
        <v>0</v>
      </c>
      <c r="Z380" s="190">
        <f t="shared" si="353"/>
        <v>0</v>
      </c>
      <c r="AA380" s="190">
        <f t="shared" si="353"/>
        <v>0</v>
      </c>
      <c r="AB380" s="190">
        <f t="shared" si="353"/>
        <v>0</v>
      </c>
      <c r="AC380" s="190">
        <f t="shared" si="353"/>
        <v>0</v>
      </c>
      <c r="AD380" s="190">
        <f t="shared" si="353"/>
        <v>0</v>
      </c>
      <c r="AE380" s="190">
        <f t="shared" si="353"/>
        <v>0</v>
      </c>
      <c r="AF380" s="190">
        <f t="shared" si="353"/>
        <v>0</v>
      </c>
      <c r="AG380" s="190">
        <f t="shared" si="353"/>
        <v>0</v>
      </c>
      <c r="AH380" s="190">
        <f t="shared" si="353"/>
        <v>0</v>
      </c>
      <c r="AI380" s="190">
        <f t="shared" si="353"/>
        <v>0</v>
      </c>
      <c r="AJ380" s="190">
        <f t="shared" si="353"/>
        <v>0</v>
      </c>
      <c r="AK380" s="190">
        <f t="shared" si="353"/>
        <v>0</v>
      </c>
      <c r="AL380" s="190">
        <f t="shared" si="353"/>
        <v>0</v>
      </c>
      <c r="AM380" s="190">
        <f t="shared" si="353"/>
        <v>0</v>
      </c>
      <c r="AN380" s="190">
        <f t="shared" si="353"/>
        <v>0</v>
      </c>
      <c r="AO380" s="190">
        <f t="shared" si="353"/>
        <v>0</v>
      </c>
      <c r="AP380" s="190">
        <f t="shared" si="353"/>
        <v>0</v>
      </c>
      <c r="AQ380" s="190">
        <f t="shared" si="353"/>
        <v>0</v>
      </c>
      <c r="AR380" s="190">
        <f t="shared" si="353"/>
        <v>0</v>
      </c>
      <c r="AS380" s="190">
        <f t="shared" si="353"/>
        <v>0</v>
      </c>
      <c r="AT380" s="190">
        <f t="shared" si="353"/>
        <v>0</v>
      </c>
      <c r="AU380" s="190">
        <f t="shared" si="353"/>
        <v>0</v>
      </c>
      <c r="AV380" s="190">
        <f t="shared" si="353"/>
        <v>0</v>
      </c>
      <c r="AW380" s="190">
        <f t="shared" si="353"/>
        <v>0</v>
      </c>
      <c r="AX380" s="190">
        <f t="shared" si="353"/>
        <v>0</v>
      </c>
      <c r="AY380" s="190">
        <f t="shared" si="353"/>
        <v>0</v>
      </c>
      <c r="AZ380" s="190">
        <f t="shared" si="353"/>
        <v>0</v>
      </c>
      <c r="BA380" s="190">
        <f t="shared" si="353"/>
        <v>0</v>
      </c>
      <c r="BB380" s="190">
        <f t="shared" si="353"/>
        <v>0</v>
      </c>
      <c r="BC380" s="190">
        <f t="shared" si="353"/>
        <v>0</v>
      </c>
      <c r="BD380" s="190">
        <f t="shared" si="353"/>
        <v>0</v>
      </c>
      <c r="BE380" s="190">
        <f t="shared" si="353"/>
        <v>0</v>
      </c>
      <c r="BF380" s="190">
        <f t="shared" si="353"/>
        <v>0</v>
      </c>
      <c r="BG380" s="190">
        <f t="shared" si="353"/>
        <v>0</v>
      </c>
      <c r="BH380" s="190">
        <f t="shared" si="353"/>
        <v>0</v>
      </c>
      <c r="BI380" s="190">
        <f t="shared" si="353"/>
        <v>0</v>
      </c>
      <c r="BJ380" s="190">
        <f t="shared" si="353"/>
        <v>0</v>
      </c>
      <c r="BK380" s="190">
        <f t="shared" si="353"/>
        <v>0</v>
      </c>
      <c r="BL380" s="190">
        <f t="shared" si="353"/>
        <v>0</v>
      </c>
      <c r="BM380" s="190">
        <f t="shared" si="353"/>
        <v>0</v>
      </c>
      <c r="BN380" s="190">
        <f t="shared" si="353"/>
        <v>0</v>
      </c>
    </row>
    <row r="381" spans="1:69" hidden="1" outlineLevel="1">
      <c r="BP381"/>
      <c r="BQ381"/>
    </row>
    <row r="382" spans="1:69" hidden="1" outlineLevel="1">
      <c r="E382" s="101" t="s">
        <v>243</v>
      </c>
      <c r="BP382"/>
      <c r="BQ382"/>
    </row>
    <row r="383" spans="1:69" hidden="1" outlineLevel="1">
      <c r="E383" s="100" t="s">
        <v>244</v>
      </c>
      <c r="J383" t="s">
        <v>101</v>
      </c>
      <c r="K383" s="103" t="e">
        <f t="array" ref="K383">IF(OR(L383:BM383&lt;0,L383:BM383&gt;1),"error","ok")</f>
        <v>#DIV/0!</v>
      </c>
      <c r="Q383" s="99">
        <f t="array" ref="Q383:BN383">Mobile.operator.market.share</f>
        <v>0</v>
      </c>
      <c r="R383" s="99">
        <v>0</v>
      </c>
      <c r="S383" s="99" t="e">
        <v>#DIV/0!</v>
      </c>
      <c r="T383" s="99" t="e">
        <v>#DIV/0!</v>
      </c>
      <c r="U383" s="99" t="e">
        <v>#DIV/0!</v>
      </c>
      <c r="V383" s="99" t="e">
        <v>#DIV/0!</v>
      </c>
      <c r="W383" s="99" t="e">
        <v>#DIV/0!</v>
      </c>
      <c r="X383" s="99" t="e">
        <v>#DIV/0!</v>
      </c>
      <c r="Y383" s="99" t="e">
        <v>#DIV/0!</v>
      </c>
      <c r="Z383" s="99" t="e">
        <v>#DIV/0!</v>
      </c>
      <c r="AA383" s="99" t="e">
        <v>#DIV/0!</v>
      </c>
      <c r="AB383" s="99" t="e">
        <v>#DIV/0!</v>
      </c>
      <c r="AC383" s="99" t="e">
        <v>#DIV/0!</v>
      </c>
      <c r="AD383" s="99" t="e">
        <v>#DIV/0!</v>
      </c>
      <c r="AE383" s="99" t="e">
        <v>#DIV/0!</v>
      </c>
      <c r="AF383" s="99" t="e">
        <v>#DIV/0!</v>
      </c>
      <c r="AG383" s="99" t="e">
        <v>#DIV/0!</v>
      </c>
      <c r="AH383" s="99" t="e">
        <v>#DIV/0!</v>
      </c>
      <c r="AI383" s="99" t="e">
        <v>#DIV/0!</v>
      </c>
      <c r="AJ383" s="99" t="e">
        <v>#DIV/0!</v>
      </c>
      <c r="AK383" s="99" t="e">
        <v>#DIV/0!</v>
      </c>
      <c r="AL383" s="99" t="e">
        <v>#DIV/0!</v>
      </c>
      <c r="AM383" s="99" t="e">
        <v>#DIV/0!</v>
      </c>
      <c r="AN383" s="99" t="e">
        <v>#DIV/0!</v>
      </c>
      <c r="AO383" s="99" t="e">
        <v>#DIV/0!</v>
      </c>
      <c r="AP383" s="99" t="e">
        <v>#DIV/0!</v>
      </c>
      <c r="AQ383" s="99" t="e">
        <v>#DIV/0!</v>
      </c>
      <c r="AR383" s="99" t="e">
        <v>#DIV/0!</v>
      </c>
      <c r="AS383" s="99" t="e">
        <v>#DIV/0!</v>
      </c>
      <c r="AT383" s="99" t="e">
        <v>#DIV/0!</v>
      </c>
      <c r="AU383" s="99" t="e">
        <v>#DIV/0!</v>
      </c>
      <c r="AV383" s="99" t="e">
        <v>#DIV/0!</v>
      </c>
      <c r="AW383" s="99" t="e">
        <v>#DIV/0!</v>
      </c>
      <c r="AX383" s="99" t="e">
        <v>#DIV/0!</v>
      </c>
      <c r="AY383" s="99" t="e">
        <v>#DIV/0!</v>
      </c>
      <c r="AZ383" s="99" t="e">
        <v>#DIV/0!</v>
      </c>
      <c r="BA383" s="99" t="e">
        <v>#DIV/0!</v>
      </c>
      <c r="BB383" s="99" t="e">
        <v>#DIV/0!</v>
      </c>
      <c r="BC383" s="99" t="e">
        <v>#DIV/0!</v>
      </c>
      <c r="BD383" s="99" t="e">
        <v>#DIV/0!</v>
      </c>
      <c r="BE383" s="99" t="e">
        <v>#DIV/0!</v>
      </c>
      <c r="BF383" s="99" t="e">
        <v>#DIV/0!</v>
      </c>
      <c r="BG383" s="99" t="e">
        <v>#DIV/0!</v>
      </c>
      <c r="BH383" s="99" t="e">
        <v>#DIV/0!</v>
      </c>
      <c r="BI383" s="99" t="e">
        <v>#DIV/0!</v>
      </c>
      <c r="BJ383" s="99" t="e">
        <v>#DIV/0!</v>
      </c>
      <c r="BK383" s="99" t="e">
        <v>#DIV/0!</v>
      </c>
      <c r="BL383" s="99" t="e">
        <v>#DIV/0!</v>
      </c>
      <c r="BM383" s="99" t="e">
        <v>#DIV/0!</v>
      </c>
      <c r="BN383" s="99" t="e">
        <v>#DIV/0!</v>
      </c>
      <c r="BP383"/>
      <c r="BQ383"/>
    </row>
    <row r="384" spans="1:69" hidden="1" outlineLevel="1">
      <c r="A384" s="281" t="s">
        <v>536</v>
      </c>
      <c r="E384" s="62" t="s">
        <v>310</v>
      </c>
      <c r="G384" s="60" t="s">
        <v>323</v>
      </c>
      <c r="J384" t="s">
        <v>101</v>
      </c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99">
        <f>AG384</f>
        <v>0</v>
      </c>
      <c r="AI384" s="99">
        <f t="shared" ref="AI384:BN384" si="354">AH384</f>
        <v>0</v>
      </c>
      <c r="AJ384" s="99">
        <f t="shared" si="354"/>
        <v>0</v>
      </c>
      <c r="AK384" s="99">
        <f t="shared" si="354"/>
        <v>0</v>
      </c>
      <c r="AL384" s="99">
        <f t="shared" si="354"/>
        <v>0</v>
      </c>
      <c r="AM384" s="99">
        <f t="shared" si="354"/>
        <v>0</v>
      </c>
      <c r="AN384" s="99">
        <f t="shared" si="354"/>
        <v>0</v>
      </c>
      <c r="AO384" s="99">
        <f t="shared" si="354"/>
        <v>0</v>
      </c>
      <c r="AP384" s="99">
        <f t="shared" si="354"/>
        <v>0</v>
      </c>
      <c r="AQ384" s="99">
        <f t="shared" si="354"/>
        <v>0</v>
      </c>
      <c r="AR384" s="99">
        <f t="shared" si="354"/>
        <v>0</v>
      </c>
      <c r="AS384" s="99">
        <f t="shared" si="354"/>
        <v>0</v>
      </c>
      <c r="AT384" s="99">
        <f t="shared" si="354"/>
        <v>0</v>
      </c>
      <c r="AU384" s="99">
        <f t="shared" si="354"/>
        <v>0</v>
      </c>
      <c r="AV384" s="99">
        <f t="shared" si="354"/>
        <v>0</v>
      </c>
      <c r="AW384" s="99">
        <f t="shared" si="354"/>
        <v>0</v>
      </c>
      <c r="AX384" s="99">
        <f t="shared" si="354"/>
        <v>0</v>
      </c>
      <c r="AY384" s="99">
        <f t="shared" si="354"/>
        <v>0</v>
      </c>
      <c r="AZ384" s="99">
        <f t="shared" si="354"/>
        <v>0</v>
      </c>
      <c r="BA384" s="99">
        <f t="shared" si="354"/>
        <v>0</v>
      </c>
      <c r="BB384" s="99">
        <f t="shared" si="354"/>
        <v>0</v>
      </c>
      <c r="BC384" s="99">
        <f t="shared" si="354"/>
        <v>0</v>
      </c>
      <c r="BD384" s="99">
        <f t="shared" si="354"/>
        <v>0</v>
      </c>
      <c r="BE384" s="99">
        <f t="shared" si="354"/>
        <v>0</v>
      </c>
      <c r="BF384" s="99">
        <f t="shared" si="354"/>
        <v>0</v>
      </c>
      <c r="BG384" s="99">
        <f t="shared" si="354"/>
        <v>0</v>
      </c>
      <c r="BH384" s="99">
        <f t="shared" si="354"/>
        <v>0</v>
      </c>
      <c r="BI384" s="99">
        <f t="shared" si="354"/>
        <v>0</v>
      </c>
      <c r="BJ384" s="99">
        <f t="shared" si="354"/>
        <v>0</v>
      </c>
      <c r="BK384" s="99">
        <f t="shared" si="354"/>
        <v>0</v>
      </c>
      <c r="BL384" s="99">
        <f t="shared" si="354"/>
        <v>0</v>
      </c>
      <c r="BM384" s="99">
        <f t="shared" si="354"/>
        <v>0</v>
      </c>
      <c r="BN384" s="99">
        <f t="shared" si="354"/>
        <v>0</v>
      </c>
      <c r="BP384"/>
      <c r="BQ384"/>
    </row>
    <row r="385" spans="2:69" hidden="1" outlineLevel="1">
      <c r="E385" s="100" t="s">
        <v>246</v>
      </c>
      <c r="G385" s="116"/>
      <c r="J385" t="s">
        <v>101</v>
      </c>
      <c r="R385" s="191">
        <f>(1+R384)/(1+R383*R384)</f>
        <v>1</v>
      </c>
      <c r="S385" s="191" t="e">
        <f t="shared" ref="S385:AV385" si="355">(1+S384)/(1+S383*S384)</f>
        <v>#DIV/0!</v>
      </c>
      <c r="T385" s="191" t="e">
        <f t="shared" si="355"/>
        <v>#DIV/0!</v>
      </c>
      <c r="U385" s="191" t="e">
        <f t="shared" si="355"/>
        <v>#DIV/0!</v>
      </c>
      <c r="V385" s="191" t="e">
        <f t="shared" si="355"/>
        <v>#DIV/0!</v>
      </c>
      <c r="W385" s="191" t="e">
        <f t="shared" si="355"/>
        <v>#DIV/0!</v>
      </c>
      <c r="X385" s="191" t="e">
        <f t="shared" si="355"/>
        <v>#DIV/0!</v>
      </c>
      <c r="Y385" s="191" t="e">
        <f t="shared" si="355"/>
        <v>#DIV/0!</v>
      </c>
      <c r="Z385" s="191" t="e">
        <f t="shared" si="355"/>
        <v>#DIV/0!</v>
      </c>
      <c r="AA385" s="191" t="e">
        <f t="shared" si="355"/>
        <v>#DIV/0!</v>
      </c>
      <c r="AB385" s="191" t="e">
        <f t="shared" si="355"/>
        <v>#DIV/0!</v>
      </c>
      <c r="AC385" s="191" t="e">
        <f t="shared" si="355"/>
        <v>#DIV/0!</v>
      </c>
      <c r="AD385" s="191" t="e">
        <f t="shared" si="355"/>
        <v>#DIV/0!</v>
      </c>
      <c r="AE385" s="191" t="e">
        <f t="shared" si="355"/>
        <v>#DIV/0!</v>
      </c>
      <c r="AF385" s="191" t="e">
        <f t="shared" si="355"/>
        <v>#DIV/0!</v>
      </c>
      <c r="AG385" s="191" t="e">
        <f t="shared" si="355"/>
        <v>#DIV/0!</v>
      </c>
      <c r="AH385" s="191" t="e">
        <f t="shared" si="355"/>
        <v>#DIV/0!</v>
      </c>
      <c r="AI385" s="191" t="e">
        <f t="shared" si="355"/>
        <v>#DIV/0!</v>
      </c>
      <c r="AJ385" s="191" t="e">
        <f t="shared" si="355"/>
        <v>#DIV/0!</v>
      </c>
      <c r="AK385" s="191" t="e">
        <f t="shared" si="355"/>
        <v>#DIV/0!</v>
      </c>
      <c r="AL385" s="191" t="e">
        <f t="shared" si="355"/>
        <v>#DIV/0!</v>
      </c>
      <c r="AM385" s="191" t="e">
        <f t="shared" si="355"/>
        <v>#DIV/0!</v>
      </c>
      <c r="AN385" s="191" t="e">
        <f t="shared" si="355"/>
        <v>#DIV/0!</v>
      </c>
      <c r="AO385" s="191" t="e">
        <f t="shared" si="355"/>
        <v>#DIV/0!</v>
      </c>
      <c r="AP385" s="191" t="e">
        <f t="shared" si="355"/>
        <v>#DIV/0!</v>
      </c>
      <c r="AQ385" s="191" t="e">
        <f t="shared" si="355"/>
        <v>#DIV/0!</v>
      </c>
      <c r="AR385" s="191" t="e">
        <f t="shared" si="355"/>
        <v>#DIV/0!</v>
      </c>
      <c r="AS385" s="191" t="e">
        <f t="shared" si="355"/>
        <v>#DIV/0!</v>
      </c>
      <c r="AT385" s="191" t="e">
        <f t="shared" si="355"/>
        <v>#DIV/0!</v>
      </c>
      <c r="AU385" s="191" t="e">
        <f t="shared" si="355"/>
        <v>#DIV/0!</v>
      </c>
      <c r="AV385" s="191" t="e">
        <f t="shared" si="355"/>
        <v>#DIV/0!</v>
      </c>
      <c r="AW385" s="191" t="e">
        <f t="shared" ref="AW385:BM385" si="356">(1+AW384)/(1+AW383*AW384)</f>
        <v>#DIV/0!</v>
      </c>
      <c r="AX385" s="191" t="e">
        <f t="shared" si="356"/>
        <v>#DIV/0!</v>
      </c>
      <c r="AY385" s="191" t="e">
        <f t="shared" si="356"/>
        <v>#DIV/0!</v>
      </c>
      <c r="AZ385" s="191" t="e">
        <f t="shared" si="356"/>
        <v>#DIV/0!</v>
      </c>
      <c r="BA385" s="191" t="e">
        <f t="shared" si="356"/>
        <v>#DIV/0!</v>
      </c>
      <c r="BB385" s="191" t="e">
        <f t="shared" si="356"/>
        <v>#DIV/0!</v>
      </c>
      <c r="BC385" s="191" t="e">
        <f t="shared" si="356"/>
        <v>#DIV/0!</v>
      </c>
      <c r="BD385" s="191" t="e">
        <f t="shared" si="356"/>
        <v>#DIV/0!</v>
      </c>
      <c r="BE385" s="191" t="e">
        <f t="shared" si="356"/>
        <v>#DIV/0!</v>
      </c>
      <c r="BF385" s="191" t="e">
        <f t="shared" si="356"/>
        <v>#DIV/0!</v>
      </c>
      <c r="BG385" s="191" t="e">
        <f t="shared" si="356"/>
        <v>#DIV/0!</v>
      </c>
      <c r="BH385" s="191" t="e">
        <f t="shared" si="356"/>
        <v>#DIV/0!</v>
      </c>
      <c r="BI385" s="191" t="e">
        <f t="shared" si="356"/>
        <v>#DIV/0!</v>
      </c>
      <c r="BJ385" s="191" t="e">
        <f t="shared" si="356"/>
        <v>#DIV/0!</v>
      </c>
      <c r="BK385" s="191" t="e">
        <f t="shared" si="356"/>
        <v>#DIV/0!</v>
      </c>
      <c r="BL385" s="191" t="e">
        <f t="shared" si="356"/>
        <v>#DIV/0!</v>
      </c>
      <c r="BM385" s="191" t="e">
        <f t="shared" si="356"/>
        <v>#DIV/0!</v>
      </c>
      <c r="BN385" s="191" t="e">
        <f>(1+BN384)/(1+BN383*BN384)</f>
        <v>#DIV/0!</v>
      </c>
      <c r="BP385"/>
      <c r="BQ385"/>
    </row>
    <row r="386" spans="2:69" hidden="1" outlineLevel="1">
      <c r="E386" s="62" t="s">
        <v>311</v>
      </c>
      <c r="G386" s="116"/>
      <c r="J386" t="s">
        <v>101</v>
      </c>
      <c r="K386" s="103" t="e">
        <f t="array" ref="K386">IF(OR(L386:BM386&lt;0,L386:BM386&gt;1),"error","ok")</f>
        <v>#DIV/0!</v>
      </c>
      <c r="P386" s="71"/>
      <c r="R386" s="75">
        <f t="shared" ref="R386:AV386" si="357">R385*R383</f>
        <v>0</v>
      </c>
      <c r="S386" s="75" t="e">
        <f t="shared" si="357"/>
        <v>#DIV/0!</v>
      </c>
      <c r="T386" s="75" t="e">
        <f t="shared" si="357"/>
        <v>#DIV/0!</v>
      </c>
      <c r="U386" s="75" t="e">
        <f t="shared" si="357"/>
        <v>#DIV/0!</v>
      </c>
      <c r="V386" s="75" t="e">
        <f t="shared" si="357"/>
        <v>#DIV/0!</v>
      </c>
      <c r="W386" s="75" t="e">
        <f t="shared" si="357"/>
        <v>#DIV/0!</v>
      </c>
      <c r="X386" s="75" t="e">
        <f t="shared" si="357"/>
        <v>#DIV/0!</v>
      </c>
      <c r="Y386" s="75" t="e">
        <f t="shared" si="357"/>
        <v>#DIV/0!</v>
      </c>
      <c r="Z386" s="75" t="e">
        <f t="shared" si="357"/>
        <v>#DIV/0!</v>
      </c>
      <c r="AA386" s="75" t="e">
        <f t="shared" si="357"/>
        <v>#DIV/0!</v>
      </c>
      <c r="AB386" s="75" t="e">
        <f t="shared" si="357"/>
        <v>#DIV/0!</v>
      </c>
      <c r="AC386" s="75" t="e">
        <f t="shared" si="357"/>
        <v>#DIV/0!</v>
      </c>
      <c r="AD386" s="75" t="e">
        <f t="shared" si="357"/>
        <v>#DIV/0!</v>
      </c>
      <c r="AE386" s="75" t="e">
        <f t="shared" si="357"/>
        <v>#DIV/0!</v>
      </c>
      <c r="AF386" s="75" t="e">
        <f t="shared" si="357"/>
        <v>#DIV/0!</v>
      </c>
      <c r="AG386" s="75" t="e">
        <f t="shared" si="357"/>
        <v>#DIV/0!</v>
      </c>
      <c r="AH386" s="75" t="e">
        <f t="shared" si="357"/>
        <v>#DIV/0!</v>
      </c>
      <c r="AI386" s="75" t="e">
        <f t="shared" si="357"/>
        <v>#DIV/0!</v>
      </c>
      <c r="AJ386" s="75" t="e">
        <f t="shared" si="357"/>
        <v>#DIV/0!</v>
      </c>
      <c r="AK386" s="75" t="e">
        <f t="shared" si="357"/>
        <v>#DIV/0!</v>
      </c>
      <c r="AL386" s="75" t="e">
        <f t="shared" si="357"/>
        <v>#DIV/0!</v>
      </c>
      <c r="AM386" s="75" t="e">
        <f t="shared" si="357"/>
        <v>#DIV/0!</v>
      </c>
      <c r="AN386" s="75" t="e">
        <f t="shared" si="357"/>
        <v>#DIV/0!</v>
      </c>
      <c r="AO386" s="75" t="e">
        <f t="shared" si="357"/>
        <v>#DIV/0!</v>
      </c>
      <c r="AP386" s="75" t="e">
        <f t="shared" si="357"/>
        <v>#DIV/0!</v>
      </c>
      <c r="AQ386" s="75" t="e">
        <f t="shared" si="357"/>
        <v>#DIV/0!</v>
      </c>
      <c r="AR386" s="75" t="e">
        <f t="shared" si="357"/>
        <v>#DIV/0!</v>
      </c>
      <c r="AS386" s="75" t="e">
        <f t="shared" si="357"/>
        <v>#DIV/0!</v>
      </c>
      <c r="AT386" s="75" t="e">
        <f t="shared" si="357"/>
        <v>#DIV/0!</v>
      </c>
      <c r="AU386" s="75" t="e">
        <f t="shared" si="357"/>
        <v>#DIV/0!</v>
      </c>
      <c r="AV386" s="75" t="e">
        <f t="shared" si="357"/>
        <v>#DIV/0!</v>
      </c>
      <c r="AW386" s="75" t="e">
        <f t="shared" ref="AW386:BM386" si="358">AW385*AW383</f>
        <v>#DIV/0!</v>
      </c>
      <c r="AX386" s="75" t="e">
        <f t="shared" si="358"/>
        <v>#DIV/0!</v>
      </c>
      <c r="AY386" s="75" t="e">
        <f t="shared" si="358"/>
        <v>#DIV/0!</v>
      </c>
      <c r="AZ386" s="75" t="e">
        <f t="shared" si="358"/>
        <v>#DIV/0!</v>
      </c>
      <c r="BA386" s="75" t="e">
        <f t="shared" si="358"/>
        <v>#DIV/0!</v>
      </c>
      <c r="BB386" s="75" t="e">
        <f t="shared" si="358"/>
        <v>#DIV/0!</v>
      </c>
      <c r="BC386" s="75" t="e">
        <f t="shared" si="358"/>
        <v>#DIV/0!</v>
      </c>
      <c r="BD386" s="75" t="e">
        <f t="shared" si="358"/>
        <v>#DIV/0!</v>
      </c>
      <c r="BE386" s="75" t="e">
        <f t="shared" si="358"/>
        <v>#DIV/0!</v>
      </c>
      <c r="BF386" s="75" t="e">
        <f t="shared" si="358"/>
        <v>#DIV/0!</v>
      </c>
      <c r="BG386" s="75" t="e">
        <f t="shared" si="358"/>
        <v>#DIV/0!</v>
      </c>
      <c r="BH386" s="75" t="e">
        <f t="shared" si="358"/>
        <v>#DIV/0!</v>
      </c>
      <c r="BI386" s="75" t="e">
        <f t="shared" si="358"/>
        <v>#DIV/0!</v>
      </c>
      <c r="BJ386" s="75" t="e">
        <f t="shared" si="358"/>
        <v>#DIV/0!</v>
      </c>
      <c r="BK386" s="75" t="e">
        <f t="shared" si="358"/>
        <v>#DIV/0!</v>
      </c>
      <c r="BL386" s="75" t="e">
        <f t="shared" si="358"/>
        <v>#DIV/0!</v>
      </c>
      <c r="BM386" s="75" t="e">
        <f t="shared" si="358"/>
        <v>#DIV/0!</v>
      </c>
      <c r="BN386" s="75" t="e">
        <f>BN385*BN383</f>
        <v>#DIV/0!</v>
      </c>
      <c r="BP386"/>
      <c r="BQ386"/>
    </row>
    <row r="387" spans="2:69" hidden="1" outlineLevel="1">
      <c r="E387" s="62" t="s">
        <v>312</v>
      </c>
      <c r="G387" s="116"/>
      <c r="J387" t="s">
        <v>101</v>
      </c>
      <c r="K387" s="103" t="e">
        <f t="array" ref="K387">IF(OR(L387:BM387&lt;0,L387:BM387&gt;1),"error","ok")</f>
        <v>#DIV/0!</v>
      </c>
      <c r="R387" s="75">
        <f t="shared" ref="R387:AV387" si="359">1-R386</f>
        <v>1</v>
      </c>
      <c r="S387" s="75" t="e">
        <f t="shared" si="359"/>
        <v>#DIV/0!</v>
      </c>
      <c r="T387" s="75" t="e">
        <f t="shared" si="359"/>
        <v>#DIV/0!</v>
      </c>
      <c r="U387" s="75" t="e">
        <f t="shared" si="359"/>
        <v>#DIV/0!</v>
      </c>
      <c r="V387" s="75" t="e">
        <f t="shared" si="359"/>
        <v>#DIV/0!</v>
      </c>
      <c r="W387" s="75" t="e">
        <f t="shared" si="359"/>
        <v>#DIV/0!</v>
      </c>
      <c r="X387" s="75" t="e">
        <f t="shared" si="359"/>
        <v>#DIV/0!</v>
      </c>
      <c r="Y387" s="75" t="e">
        <f t="shared" si="359"/>
        <v>#DIV/0!</v>
      </c>
      <c r="Z387" s="75" t="e">
        <f t="shared" si="359"/>
        <v>#DIV/0!</v>
      </c>
      <c r="AA387" s="75" t="e">
        <f t="shared" si="359"/>
        <v>#DIV/0!</v>
      </c>
      <c r="AB387" s="75" t="e">
        <f t="shared" si="359"/>
        <v>#DIV/0!</v>
      </c>
      <c r="AC387" s="75" t="e">
        <f t="shared" si="359"/>
        <v>#DIV/0!</v>
      </c>
      <c r="AD387" s="75" t="e">
        <f t="shared" si="359"/>
        <v>#DIV/0!</v>
      </c>
      <c r="AE387" s="75" t="e">
        <f t="shared" si="359"/>
        <v>#DIV/0!</v>
      </c>
      <c r="AF387" s="75" t="e">
        <f t="shared" si="359"/>
        <v>#DIV/0!</v>
      </c>
      <c r="AG387" s="75" t="e">
        <f t="shared" si="359"/>
        <v>#DIV/0!</v>
      </c>
      <c r="AH387" s="75" t="e">
        <f t="shared" si="359"/>
        <v>#DIV/0!</v>
      </c>
      <c r="AI387" s="75" t="e">
        <f t="shared" si="359"/>
        <v>#DIV/0!</v>
      </c>
      <c r="AJ387" s="75" t="e">
        <f t="shared" si="359"/>
        <v>#DIV/0!</v>
      </c>
      <c r="AK387" s="75" t="e">
        <f t="shared" si="359"/>
        <v>#DIV/0!</v>
      </c>
      <c r="AL387" s="75" t="e">
        <f t="shared" si="359"/>
        <v>#DIV/0!</v>
      </c>
      <c r="AM387" s="75" t="e">
        <f t="shared" si="359"/>
        <v>#DIV/0!</v>
      </c>
      <c r="AN387" s="75" t="e">
        <f t="shared" si="359"/>
        <v>#DIV/0!</v>
      </c>
      <c r="AO387" s="75" t="e">
        <f t="shared" si="359"/>
        <v>#DIV/0!</v>
      </c>
      <c r="AP387" s="75" t="e">
        <f t="shared" si="359"/>
        <v>#DIV/0!</v>
      </c>
      <c r="AQ387" s="75" t="e">
        <f t="shared" si="359"/>
        <v>#DIV/0!</v>
      </c>
      <c r="AR387" s="75" t="e">
        <f t="shared" si="359"/>
        <v>#DIV/0!</v>
      </c>
      <c r="AS387" s="75" t="e">
        <f t="shared" si="359"/>
        <v>#DIV/0!</v>
      </c>
      <c r="AT387" s="75" t="e">
        <f t="shared" si="359"/>
        <v>#DIV/0!</v>
      </c>
      <c r="AU387" s="75" t="e">
        <f t="shared" si="359"/>
        <v>#DIV/0!</v>
      </c>
      <c r="AV387" s="75" t="e">
        <f t="shared" si="359"/>
        <v>#DIV/0!</v>
      </c>
      <c r="AW387" s="75" t="e">
        <f t="shared" ref="AW387:BM387" si="360">1-AW386</f>
        <v>#DIV/0!</v>
      </c>
      <c r="AX387" s="75" t="e">
        <f t="shared" si="360"/>
        <v>#DIV/0!</v>
      </c>
      <c r="AY387" s="75" t="e">
        <f t="shared" si="360"/>
        <v>#DIV/0!</v>
      </c>
      <c r="AZ387" s="75" t="e">
        <f t="shared" si="360"/>
        <v>#DIV/0!</v>
      </c>
      <c r="BA387" s="75" t="e">
        <f t="shared" si="360"/>
        <v>#DIV/0!</v>
      </c>
      <c r="BB387" s="75" t="e">
        <f t="shared" si="360"/>
        <v>#DIV/0!</v>
      </c>
      <c r="BC387" s="75" t="e">
        <f t="shared" si="360"/>
        <v>#DIV/0!</v>
      </c>
      <c r="BD387" s="75" t="e">
        <f t="shared" si="360"/>
        <v>#DIV/0!</v>
      </c>
      <c r="BE387" s="75" t="e">
        <f t="shared" si="360"/>
        <v>#DIV/0!</v>
      </c>
      <c r="BF387" s="75" t="e">
        <f t="shared" si="360"/>
        <v>#DIV/0!</v>
      </c>
      <c r="BG387" s="75" t="e">
        <f t="shared" si="360"/>
        <v>#DIV/0!</v>
      </c>
      <c r="BH387" s="75" t="e">
        <f t="shared" si="360"/>
        <v>#DIV/0!</v>
      </c>
      <c r="BI387" s="75" t="e">
        <f t="shared" si="360"/>
        <v>#DIV/0!</v>
      </c>
      <c r="BJ387" s="75" t="e">
        <f t="shared" si="360"/>
        <v>#DIV/0!</v>
      </c>
      <c r="BK387" s="75" t="e">
        <f t="shared" si="360"/>
        <v>#DIV/0!</v>
      </c>
      <c r="BL387" s="75" t="e">
        <f t="shared" si="360"/>
        <v>#DIV/0!</v>
      </c>
      <c r="BM387" s="75" t="e">
        <f t="shared" si="360"/>
        <v>#DIV/0!</v>
      </c>
      <c r="BN387" s="75" t="e">
        <f>1-BN386</f>
        <v>#DIV/0!</v>
      </c>
      <c r="BP387"/>
      <c r="BQ387"/>
    </row>
    <row r="388" spans="2:69" hidden="1" outlineLevel="1">
      <c r="G388" s="116"/>
      <c r="BP388"/>
      <c r="BQ388"/>
    </row>
    <row r="389" spans="2:69" hidden="1" outlineLevel="1">
      <c r="E389" s="101" t="s">
        <v>247</v>
      </c>
      <c r="G389" s="116"/>
      <c r="BP389"/>
      <c r="BQ389"/>
    </row>
    <row r="390" spans="2:69" hidden="1" outlineLevel="1">
      <c r="E390" s="100" t="s">
        <v>244</v>
      </c>
      <c r="G390" s="116"/>
      <c r="J390" t="s">
        <v>101</v>
      </c>
      <c r="K390" s="103" t="e">
        <f t="array" ref="K390">IF(OR(L390:BM390&lt;0,L390:BM390&gt;1),"error","ok")</f>
        <v>#DIV/0!</v>
      </c>
      <c r="R390" s="126">
        <f t="shared" ref="R390:BM390" si="361">(1-R383)/(R380-1)</f>
        <v>-1</v>
      </c>
      <c r="S390" s="126" t="e">
        <f t="shared" si="361"/>
        <v>#DIV/0!</v>
      </c>
      <c r="T390" s="126" t="e">
        <f t="shared" si="361"/>
        <v>#DIV/0!</v>
      </c>
      <c r="U390" s="126" t="e">
        <f t="shared" si="361"/>
        <v>#DIV/0!</v>
      </c>
      <c r="V390" s="126" t="e">
        <f t="shared" si="361"/>
        <v>#DIV/0!</v>
      </c>
      <c r="W390" s="126" t="e">
        <f t="shared" si="361"/>
        <v>#DIV/0!</v>
      </c>
      <c r="X390" s="126" t="e">
        <f t="shared" si="361"/>
        <v>#DIV/0!</v>
      </c>
      <c r="Y390" s="126" t="e">
        <f t="shared" si="361"/>
        <v>#DIV/0!</v>
      </c>
      <c r="Z390" s="126" t="e">
        <f t="shared" si="361"/>
        <v>#DIV/0!</v>
      </c>
      <c r="AA390" s="126" t="e">
        <f t="shared" si="361"/>
        <v>#DIV/0!</v>
      </c>
      <c r="AB390" s="126" t="e">
        <f t="shared" si="361"/>
        <v>#DIV/0!</v>
      </c>
      <c r="AC390" s="126" t="e">
        <f t="shared" si="361"/>
        <v>#DIV/0!</v>
      </c>
      <c r="AD390" s="126" t="e">
        <f t="shared" si="361"/>
        <v>#DIV/0!</v>
      </c>
      <c r="AE390" s="126" t="e">
        <f t="shared" si="361"/>
        <v>#DIV/0!</v>
      </c>
      <c r="AF390" s="126" t="e">
        <f t="shared" si="361"/>
        <v>#DIV/0!</v>
      </c>
      <c r="AG390" s="126" t="e">
        <f t="shared" si="361"/>
        <v>#DIV/0!</v>
      </c>
      <c r="AH390" s="126" t="e">
        <f t="shared" si="361"/>
        <v>#DIV/0!</v>
      </c>
      <c r="AI390" s="126" t="e">
        <f t="shared" si="361"/>
        <v>#DIV/0!</v>
      </c>
      <c r="AJ390" s="126" t="e">
        <f t="shared" si="361"/>
        <v>#DIV/0!</v>
      </c>
      <c r="AK390" s="126" t="e">
        <f t="shared" si="361"/>
        <v>#DIV/0!</v>
      </c>
      <c r="AL390" s="126" t="e">
        <f t="shared" si="361"/>
        <v>#DIV/0!</v>
      </c>
      <c r="AM390" s="126" t="e">
        <f t="shared" si="361"/>
        <v>#DIV/0!</v>
      </c>
      <c r="AN390" s="126" t="e">
        <f t="shared" si="361"/>
        <v>#DIV/0!</v>
      </c>
      <c r="AO390" s="126" t="e">
        <f t="shared" si="361"/>
        <v>#DIV/0!</v>
      </c>
      <c r="AP390" s="126" t="e">
        <f t="shared" si="361"/>
        <v>#DIV/0!</v>
      </c>
      <c r="AQ390" s="126" t="e">
        <f t="shared" si="361"/>
        <v>#DIV/0!</v>
      </c>
      <c r="AR390" s="126" t="e">
        <f t="shared" si="361"/>
        <v>#DIV/0!</v>
      </c>
      <c r="AS390" s="126" t="e">
        <f t="shared" si="361"/>
        <v>#DIV/0!</v>
      </c>
      <c r="AT390" s="126" t="e">
        <f t="shared" si="361"/>
        <v>#DIV/0!</v>
      </c>
      <c r="AU390" s="126" t="e">
        <f t="shared" si="361"/>
        <v>#DIV/0!</v>
      </c>
      <c r="AV390" s="126" t="e">
        <f t="shared" si="361"/>
        <v>#DIV/0!</v>
      </c>
      <c r="AW390" s="126" t="e">
        <f t="shared" si="361"/>
        <v>#DIV/0!</v>
      </c>
      <c r="AX390" s="126" t="e">
        <f t="shared" si="361"/>
        <v>#DIV/0!</v>
      </c>
      <c r="AY390" s="126" t="e">
        <f t="shared" si="361"/>
        <v>#DIV/0!</v>
      </c>
      <c r="AZ390" s="126" t="e">
        <f t="shared" si="361"/>
        <v>#DIV/0!</v>
      </c>
      <c r="BA390" s="126" t="e">
        <f t="shared" si="361"/>
        <v>#DIV/0!</v>
      </c>
      <c r="BB390" s="126" t="e">
        <f t="shared" si="361"/>
        <v>#DIV/0!</v>
      </c>
      <c r="BC390" s="126" t="e">
        <f t="shared" si="361"/>
        <v>#DIV/0!</v>
      </c>
      <c r="BD390" s="126" t="e">
        <f t="shared" si="361"/>
        <v>#DIV/0!</v>
      </c>
      <c r="BE390" s="126" t="e">
        <f t="shared" si="361"/>
        <v>#DIV/0!</v>
      </c>
      <c r="BF390" s="126" t="e">
        <f t="shared" si="361"/>
        <v>#DIV/0!</v>
      </c>
      <c r="BG390" s="126" t="e">
        <f t="shared" si="361"/>
        <v>#DIV/0!</v>
      </c>
      <c r="BH390" s="126" t="e">
        <f t="shared" si="361"/>
        <v>#DIV/0!</v>
      </c>
      <c r="BI390" s="126" t="e">
        <f t="shared" si="361"/>
        <v>#DIV/0!</v>
      </c>
      <c r="BJ390" s="126" t="e">
        <f t="shared" si="361"/>
        <v>#DIV/0!</v>
      </c>
      <c r="BK390" s="126" t="e">
        <f t="shared" si="361"/>
        <v>#DIV/0!</v>
      </c>
      <c r="BL390" s="126" t="e">
        <f t="shared" si="361"/>
        <v>#DIV/0!</v>
      </c>
      <c r="BM390" s="126" t="e">
        <f t="shared" si="361"/>
        <v>#DIV/0!</v>
      </c>
      <c r="BN390" s="126" t="e">
        <f>(1-BN383)/(BN380-1)</f>
        <v>#DIV/0!</v>
      </c>
      <c r="BP390"/>
      <c r="BQ390"/>
    </row>
    <row r="391" spans="2:69" hidden="1" outlineLevel="1">
      <c r="E391" s="62" t="s">
        <v>310</v>
      </c>
      <c r="G391" s="60" t="s">
        <v>323</v>
      </c>
      <c r="J391" t="s">
        <v>101</v>
      </c>
      <c r="R391" s="189">
        <f>R384</f>
        <v>0</v>
      </c>
      <c r="S391" s="189">
        <f t="shared" ref="S391:BN391" si="362">S384</f>
        <v>0</v>
      </c>
      <c r="T391" s="189">
        <f t="shared" si="362"/>
        <v>0</v>
      </c>
      <c r="U391" s="189">
        <f t="shared" si="362"/>
        <v>0</v>
      </c>
      <c r="V391" s="189">
        <f t="shared" si="362"/>
        <v>0</v>
      </c>
      <c r="W391" s="189">
        <f t="shared" si="362"/>
        <v>0</v>
      </c>
      <c r="X391" s="189">
        <f t="shared" si="362"/>
        <v>0</v>
      </c>
      <c r="Y391" s="189">
        <f t="shared" si="362"/>
        <v>0</v>
      </c>
      <c r="Z391" s="189">
        <f t="shared" si="362"/>
        <v>0</v>
      </c>
      <c r="AA391" s="189">
        <f t="shared" si="362"/>
        <v>0</v>
      </c>
      <c r="AB391" s="189">
        <f t="shared" si="362"/>
        <v>0</v>
      </c>
      <c r="AC391" s="189">
        <f t="shared" si="362"/>
        <v>0</v>
      </c>
      <c r="AD391" s="189">
        <f t="shared" si="362"/>
        <v>0</v>
      </c>
      <c r="AE391" s="189">
        <f t="shared" si="362"/>
        <v>0</v>
      </c>
      <c r="AF391" s="189">
        <f t="shared" si="362"/>
        <v>0</v>
      </c>
      <c r="AG391" s="189">
        <f t="shared" si="362"/>
        <v>0</v>
      </c>
      <c r="AH391" s="189">
        <f t="shared" si="362"/>
        <v>0</v>
      </c>
      <c r="AI391" s="189">
        <f t="shared" si="362"/>
        <v>0</v>
      </c>
      <c r="AJ391" s="189">
        <f t="shared" si="362"/>
        <v>0</v>
      </c>
      <c r="AK391" s="189">
        <f t="shared" si="362"/>
        <v>0</v>
      </c>
      <c r="AL391" s="189">
        <f t="shared" si="362"/>
        <v>0</v>
      </c>
      <c r="AM391" s="189">
        <f t="shared" si="362"/>
        <v>0</v>
      </c>
      <c r="AN391" s="189">
        <f t="shared" si="362"/>
        <v>0</v>
      </c>
      <c r="AO391" s="189">
        <f t="shared" si="362"/>
        <v>0</v>
      </c>
      <c r="AP391" s="189">
        <f t="shared" si="362"/>
        <v>0</v>
      </c>
      <c r="AQ391" s="189">
        <f t="shared" si="362"/>
        <v>0</v>
      </c>
      <c r="AR391" s="189">
        <f t="shared" si="362"/>
        <v>0</v>
      </c>
      <c r="AS391" s="189">
        <f t="shared" si="362"/>
        <v>0</v>
      </c>
      <c r="AT391" s="189">
        <f t="shared" si="362"/>
        <v>0</v>
      </c>
      <c r="AU391" s="189">
        <f t="shared" si="362"/>
        <v>0</v>
      </c>
      <c r="AV391" s="189">
        <f t="shared" si="362"/>
        <v>0</v>
      </c>
      <c r="AW391" s="189">
        <f t="shared" si="362"/>
        <v>0</v>
      </c>
      <c r="AX391" s="189">
        <f t="shared" si="362"/>
        <v>0</v>
      </c>
      <c r="AY391" s="189">
        <f t="shared" si="362"/>
        <v>0</v>
      </c>
      <c r="AZ391" s="189">
        <f t="shared" si="362"/>
        <v>0</v>
      </c>
      <c r="BA391" s="189">
        <f t="shared" si="362"/>
        <v>0</v>
      </c>
      <c r="BB391" s="189">
        <f t="shared" si="362"/>
        <v>0</v>
      </c>
      <c r="BC391" s="189">
        <f t="shared" si="362"/>
        <v>0</v>
      </c>
      <c r="BD391" s="189">
        <f t="shared" si="362"/>
        <v>0</v>
      </c>
      <c r="BE391" s="189">
        <f t="shared" si="362"/>
        <v>0</v>
      </c>
      <c r="BF391" s="189">
        <f t="shared" si="362"/>
        <v>0</v>
      </c>
      <c r="BG391" s="189">
        <f t="shared" si="362"/>
        <v>0</v>
      </c>
      <c r="BH391" s="189">
        <f t="shared" si="362"/>
        <v>0</v>
      </c>
      <c r="BI391" s="189">
        <f t="shared" si="362"/>
        <v>0</v>
      </c>
      <c r="BJ391" s="189">
        <f t="shared" si="362"/>
        <v>0</v>
      </c>
      <c r="BK391" s="189">
        <f t="shared" si="362"/>
        <v>0</v>
      </c>
      <c r="BL391" s="189">
        <f t="shared" si="362"/>
        <v>0</v>
      </c>
      <c r="BM391" s="189">
        <f t="shared" si="362"/>
        <v>0</v>
      </c>
      <c r="BN391" s="189">
        <f t="shared" si="362"/>
        <v>0</v>
      </c>
      <c r="BP391"/>
      <c r="BQ391"/>
    </row>
    <row r="392" spans="2:69" hidden="1" outlineLevel="1">
      <c r="E392" s="100" t="s">
        <v>246</v>
      </c>
      <c r="J392" t="s">
        <v>101</v>
      </c>
      <c r="R392" s="191">
        <f t="shared" ref="R392:AV392" si="363">(1+R391)/(1+R390*R391)</f>
        <v>1</v>
      </c>
      <c r="S392" s="191" t="e">
        <f t="shared" si="363"/>
        <v>#DIV/0!</v>
      </c>
      <c r="T392" s="191" t="e">
        <f t="shared" si="363"/>
        <v>#DIV/0!</v>
      </c>
      <c r="U392" s="191" t="e">
        <f t="shared" si="363"/>
        <v>#DIV/0!</v>
      </c>
      <c r="V392" s="191" t="e">
        <f t="shared" si="363"/>
        <v>#DIV/0!</v>
      </c>
      <c r="W392" s="191" t="e">
        <f t="shared" si="363"/>
        <v>#DIV/0!</v>
      </c>
      <c r="X392" s="191" t="e">
        <f t="shared" si="363"/>
        <v>#DIV/0!</v>
      </c>
      <c r="Y392" s="191" t="e">
        <f t="shared" si="363"/>
        <v>#DIV/0!</v>
      </c>
      <c r="Z392" s="191" t="e">
        <f t="shared" si="363"/>
        <v>#DIV/0!</v>
      </c>
      <c r="AA392" s="191" t="e">
        <f t="shared" si="363"/>
        <v>#DIV/0!</v>
      </c>
      <c r="AB392" s="191" t="e">
        <f t="shared" si="363"/>
        <v>#DIV/0!</v>
      </c>
      <c r="AC392" s="191" t="e">
        <f t="shared" si="363"/>
        <v>#DIV/0!</v>
      </c>
      <c r="AD392" s="191" t="e">
        <f t="shared" si="363"/>
        <v>#DIV/0!</v>
      </c>
      <c r="AE392" s="191" t="e">
        <f t="shared" si="363"/>
        <v>#DIV/0!</v>
      </c>
      <c r="AF392" s="191" t="e">
        <f t="shared" si="363"/>
        <v>#DIV/0!</v>
      </c>
      <c r="AG392" s="191" t="e">
        <f t="shared" si="363"/>
        <v>#DIV/0!</v>
      </c>
      <c r="AH392" s="191" t="e">
        <f t="shared" si="363"/>
        <v>#DIV/0!</v>
      </c>
      <c r="AI392" s="191" t="e">
        <f t="shared" si="363"/>
        <v>#DIV/0!</v>
      </c>
      <c r="AJ392" s="191" t="e">
        <f t="shared" si="363"/>
        <v>#DIV/0!</v>
      </c>
      <c r="AK392" s="191" t="e">
        <f t="shared" si="363"/>
        <v>#DIV/0!</v>
      </c>
      <c r="AL392" s="191" t="e">
        <f t="shared" si="363"/>
        <v>#DIV/0!</v>
      </c>
      <c r="AM392" s="191" t="e">
        <f t="shared" si="363"/>
        <v>#DIV/0!</v>
      </c>
      <c r="AN392" s="191" t="e">
        <f t="shared" si="363"/>
        <v>#DIV/0!</v>
      </c>
      <c r="AO392" s="191" t="e">
        <f t="shared" si="363"/>
        <v>#DIV/0!</v>
      </c>
      <c r="AP392" s="191" t="e">
        <f t="shared" si="363"/>
        <v>#DIV/0!</v>
      </c>
      <c r="AQ392" s="191" t="e">
        <f t="shared" si="363"/>
        <v>#DIV/0!</v>
      </c>
      <c r="AR392" s="191" t="e">
        <f t="shared" si="363"/>
        <v>#DIV/0!</v>
      </c>
      <c r="AS392" s="191" t="e">
        <f t="shared" si="363"/>
        <v>#DIV/0!</v>
      </c>
      <c r="AT392" s="191" t="e">
        <f t="shared" si="363"/>
        <v>#DIV/0!</v>
      </c>
      <c r="AU392" s="191" t="e">
        <f t="shared" si="363"/>
        <v>#DIV/0!</v>
      </c>
      <c r="AV392" s="191" t="e">
        <f t="shared" si="363"/>
        <v>#DIV/0!</v>
      </c>
      <c r="AW392" s="191" t="e">
        <f t="shared" ref="AW392:BM392" si="364">(1+AW391)/(1+AW390*AW391)</f>
        <v>#DIV/0!</v>
      </c>
      <c r="AX392" s="191" t="e">
        <f t="shared" si="364"/>
        <v>#DIV/0!</v>
      </c>
      <c r="AY392" s="191" t="e">
        <f t="shared" si="364"/>
        <v>#DIV/0!</v>
      </c>
      <c r="AZ392" s="191" t="e">
        <f t="shared" si="364"/>
        <v>#DIV/0!</v>
      </c>
      <c r="BA392" s="191" t="e">
        <f t="shared" si="364"/>
        <v>#DIV/0!</v>
      </c>
      <c r="BB392" s="191" t="e">
        <f t="shared" si="364"/>
        <v>#DIV/0!</v>
      </c>
      <c r="BC392" s="191" t="e">
        <f t="shared" si="364"/>
        <v>#DIV/0!</v>
      </c>
      <c r="BD392" s="191" t="e">
        <f t="shared" si="364"/>
        <v>#DIV/0!</v>
      </c>
      <c r="BE392" s="191" t="e">
        <f t="shared" si="364"/>
        <v>#DIV/0!</v>
      </c>
      <c r="BF392" s="191" t="e">
        <f t="shared" si="364"/>
        <v>#DIV/0!</v>
      </c>
      <c r="BG392" s="191" t="e">
        <f t="shared" si="364"/>
        <v>#DIV/0!</v>
      </c>
      <c r="BH392" s="191" t="e">
        <f t="shared" si="364"/>
        <v>#DIV/0!</v>
      </c>
      <c r="BI392" s="191" t="e">
        <f t="shared" si="364"/>
        <v>#DIV/0!</v>
      </c>
      <c r="BJ392" s="191" t="e">
        <f t="shared" si="364"/>
        <v>#DIV/0!</v>
      </c>
      <c r="BK392" s="191" t="e">
        <f t="shared" si="364"/>
        <v>#DIV/0!</v>
      </c>
      <c r="BL392" s="191" t="e">
        <f t="shared" si="364"/>
        <v>#DIV/0!</v>
      </c>
      <c r="BM392" s="191" t="e">
        <f t="shared" si="364"/>
        <v>#DIV/0!</v>
      </c>
      <c r="BN392" s="191" t="e">
        <f>(1+BN391)/(1+BN390*BN391)</f>
        <v>#DIV/0!</v>
      </c>
      <c r="BP392"/>
      <c r="BQ392"/>
    </row>
    <row r="393" spans="2:69" hidden="1" outlineLevel="1">
      <c r="E393" s="62" t="s">
        <v>311</v>
      </c>
      <c r="J393" t="s">
        <v>101</v>
      </c>
      <c r="K393" s="103" t="e">
        <f t="array" ref="K393">IF(OR(L393:BM393&lt;0,L393:BM393&gt;1),"error","ok")</f>
        <v>#DIV/0!</v>
      </c>
      <c r="R393" s="75">
        <f t="shared" ref="R393:AV393" si="365">R392*R390</f>
        <v>-1</v>
      </c>
      <c r="S393" s="75" t="e">
        <f t="shared" si="365"/>
        <v>#DIV/0!</v>
      </c>
      <c r="T393" s="75" t="e">
        <f t="shared" si="365"/>
        <v>#DIV/0!</v>
      </c>
      <c r="U393" s="75" t="e">
        <f t="shared" si="365"/>
        <v>#DIV/0!</v>
      </c>
      <c r="V393" s="75" t="e">
        <f t="shared" si="365"/>
        <v>#DIV/0!</v>
      </c>
      <c r="W393" s="75" t="e">
        <f t="shared" si="365"/>
        <v>#DIV/0!</v>
      </c>
      <c r="X393" s="75" t="e">
        <f t="shared" si="365"/>
        <v>#DIV/0!</v>
      </c>
      <c r="Y393" s="75" t="e">
        <f t="shared" si="365"/>
        <v>#DIV/0!</v>
      </c>
      <c r="Z393" s="75" t="e">
        <f t="shared" si="365"/>
        <v>#DIV/0!</v>
      </c>
      <c r="AA393" s="75" t="e">
        <f t="shared" si="365"/>
        <v>#DIV/0!</v>
      </c>
      <c r="AB393" s="75" t="e">
        <f t="shared" si="365"/>
        <v>#DIV/0!</v>
      </c>
      <c r="AC393" s="75" t="e">
        <f t="shared" si="365"/>
        <v>#DIV/0!</v>
      </c>
      <c r="AD393" s="75" t="e">
        <f t="shared" si="365"/>
        <v>#DIV/0!</v>
      </c>
      <c r="AE393" s="75" t="e">
        <f t="shared" si="365"/>
        <v>#DIV/0!</v>
      </c>
      <c r="AF393" s="75" t="e">
        <f t="shared" si="365"/>
        <v>#DIV/0!</v>
      </c>
      <c r="AG393" s="75" t="e">
        <f t="shared" si="365"/>
        <v>#DIV/0!</v>
      </c>
      <c r="AH393" s="75" t="e">
        <f t="shared" si="365"/>
        <v>#DIV/0!</v>
      </c>
      <c r="AI393" s="75" t="e">
        <f t="shared" si="365"/>
        <v>#DIV/0!</v>
      </c>
      <c r="AJ393" s="75" t="e">
        <f t="shared" si="365"/>
        <v>#DIV/0!</v>
      </c>
      <c r="AK393" s="75" t="e">
        <f t="shared" si="365"/>
        <v>#DIV/0!</v>
      </c>
      <c r="AL393" s="75" t="e">
        <f t="shared" si="365"/>
        <v>#DIV/0!</v>
      </c>
      <c r="AM393" s="75" t="e">
        <f t="shared" si="365"/>
        <v>#DIV/0!</v>
      </c>
      <c r="AN393" s="75" t="e">
        <f t="shared" si="365"/>
        <v>#DIV/0!</v>
      </c>
      <c r="AO393" s="75" t="e">
        <f t="shared" si="365"/>
        <v>#DIV/0!</v>
      </c>
      <c r="AP393" s="75" t="e">
        <f t="shared" si="365"/>
        <v>#DIV/0!</v>
      </c>
      <c r="AQ393" s="75" t="e">
        <f t="shared" si="365"/>
        <v>#DIV/0!</v>
      </c>
      <c r="AR393" s="75" t="e">
        <f t="shared" si="365"/>
        <v>#DIV/0!</v>
      </c>
      <c r="AS393" s="75" t="e">
        <f t="shared" si="365"/>
        <v>#DIV/0!</v>
      </c>
      <c r="AT393" s="75" t="e">
        <f t="shared" si="365"/>
        <v>#DIV/0!</v>
      </c>
      <c r="AU393" s="75" t="e">
        <f t="shared" si="365"/>
        <v>#DIV/0!</v>
      </c>
      <c r="AV393" s="75" t="e">
        <f t="shared" si="365"/>
        <v>#DIV/0!</v>
      </c>
      <c r="AW393" s="75" t="e">
        <f t="shared" ref="AW393:BM393" si="366">AW392*AW390</f>
        <v>#DIV/0!</v>
      </c>
      <c r="AX393" s="75" t="e">
        <f t="shared" si="366"/>
        <v>#DIV/0!</v>
      </c>
      <c r="AY393" s="75" t="e">
        <f t="shared" si="366"/>
        <v>#DIV/0!</v>
      </c>
      <c r="AZ393" s="75" t="e">
        <f t="shared" si="366"/>
        <v>#DIV/0!</v>
      </c>
      <c r="BA393" s="75" t="e">
        <f t="shared" si="366"/>
        <v>#DIV/0!</v>
      </c>
      <c r="BB393" s="75" t="e">
        <f t="shared" si="366"/>
        <v>#DIV/0!</v>
      </c>
      <c r="BC393" s="75" t="e">
        <f t="shared" si="366"/>
        <v>#DIV/0!</v>
      </c>
      <c r="BD393" s="75" t="e">
        <f t="shared" si="366"/>
        <v>#DIV/0!</v>
      </c>
      <c r="BE393" s="75" t="e">
        <f t="shared" si="366"/>
        <v>#DIV/0!</v>
      </c>
      <c r="BF393" s="75" t="e">
        <f t="shared" si="366"/>
        <v>#DIV/0!</v>
      </c>
      <c r="BG393" s="75" t="e">
        <f t="shared" si="366"/>
        <v>#DIV/0!</v>
      </c>
      <c r="BH393" s="75" t="e">
        <f t="shared" si="366"/>
        <v>#DIV/0!</v>
      </c>
      <c r="BI393" s="75" t="e">
        <f t="shared" si="366"/>
        <v>#DIV/0!</v>
      </c>
      <c r="BJ393" s="75" t="e">
        <f t="shared" si="366"/>
        <v>#DIV/0!</v>
      </c>
      <c r="BK393" s="75" t="e">
        <f t="shared" si="366"/>
        <v>#DIV/0!</v>
      </c>
      <c r="BL393" s="75" t="e">
        <f t="shared" si="366"/>
        <v>#DIV/0!</v>
      </c>
      <c r="BM393" s="75" t="e">
        <f t="shared" si="366"/>
        <v>#DIV/0!</v>
      </c>
      <c r="BN393" s="75" t="e">
        <f>BN392*BN390</f>
        <v>#DIV/0!</v>
      </c>
      <c r="BP393"/>
      <c r="BQ393"/>
    </row>
    <row r="394" spans="2:69" hidden="1" outlineLevel="1">
      <c r="E394" s="62" t="s">
        <v>312</v>
      </c>
      <c r="J394" t="s">
        <v>101</v>
      </c>
      <c r="K394" s="103" t="e">
        <f t="array" ref="K394">IF(OR(L394:BM394&lt;0,L394:BM394&gt;1),"error","ok")</f>
        <v>#DIV/0!</v>
      </c>
      <c r="R394" s="75">
        <f t="shared" ref="R394:AV394" si="367">1-R393</f>
        <v>2</v>
      </c>
      <c r="S394" s="75" t="e">
        <f t="shared" si="367"/>
        <v>#DIV/0!</v>
      </c>
      <c r="T394" s="75" t="e">
        <f t="shared" si="367"/>
        <v>#DIV/0!</v>
      </c>
      <c r="U394" s="75" t="e">
        <f t="shared" si="367"/>
        <v>#DIV/0!</v>
      </c>
      <c r="V394" s="75" t="e">
        <f t="shared" si="367"/>
        <v>#DIV/0!</v>
      </c>
      <c r="W394" s="75" t="e">
        <f t="shared" si="367"/>
        <v>#DIV/0!</v>
      </c>
      <c r="X394" s="75" t="e">
        <f t="shared" si="367"/>
        <v>#DIV/0!</v>
      </c>
      <c r="Y394" s="75" t="e">
        <f t="shared" si="367"/>
        <v>#DIV/0!</v>
      </c>
      <c r="Z394" s="75" t="e">
        <f t="shared" si="367"/>
        <v>#DIV/0!</v>
      </c>
      <c r="AA394" s="75" t="e">
        <f t="shared" si="367"/>
        <v>#DIV/0!</v>
      </c>
      <c r="AB394" s="75" t="e">
        <f t="shared" si="367"/>
        <v>#DIV/0!</v>
      </c>
      <c r="AC394" s="75" t="e">
        <f t="shared" si="367"/>
        <v>#DIV/0!</v>
      </c>
      <c r="AD394" s="75" t="e">
        <f t="shared" si="367"/>
        <v>#DIV/0!</v>
      </c>
      <c r="AE394" s="75" t="e">
        <f t="shared" si="367"/>
        <v>#DIV/0!</v>
      </c>
      <c r="AF394" s="75" t="e">
        <f t="shared" si="367"/>
        <v>#DIV/0!</v>
      </c>
      <c r="AG394" s="75" t="e">
        <f t="shared" si="367"/>
        <v>#DIV/0!</v>
      </c>
      <c r="AH394" s="75" t="e">
        <f t="shared" si="367"/>
        <v>#DIV/0!</v>
      </c>
      <c r="AI394" s="75" t="e">
        <f t="shared" si="367"/>
        <v>#DIV/0!</v>
      </c>
      <c r="AJ394" s="75" t="e">
        <f t="shared" si="367"/>
        <v>#DIV/0!</v>
      </c>
      <c r="AK394" s="75" t="e">
        <f t="shared" si="367"/>
        <v>#DIV/0!</v>
      </c>
      <c r="AL394" s="75" t="e">
        <f t="shared" si="367"/>
        <v>#DIV/0!</v>
      </c>
      <c r="AM394" s="75" t="e">
        <f t="shared" si="367"/>
        <v>#DIV/0!</v>
      </c>
      <c r="AN394" s="75" t="e">
        <f t="shared" si="367"/>
        <v>#DIV/0!</v>
      </c>
      <c r="AO394" s="75" t="e">
        <f t="shared" si="367"/>
        <v>#DIV/0!</v>
      </c>
      <c r="AP394" s="75" t="e">
        <f t="shared" si="367"/>
        <v>#DIV/0!</v>
      </c>
      <c r="AQ394" s="75" t="e">
        <f t="shared" si="367"/>
        <v>#DIV/0!</v>
      </c>
      <c r="AR394" s="75" t="e">
        <f t="shared" si="367"/>
        <v>#DIV/0!</v>
      </c>
      <c r="AS394" s="75" t="e">
        <f t="shared" si="367"/>
        <v>#DIV/0!</v>
      </c>
      <c r="AT394" s="75" t="e">
        <f t="shared" si="367"/>
        <v>#DIV/0!</v>
      </c>
      <c r="AU394" s="75" t="e">
        <f t="shared" si="367"/>
        <v>#DIV/0!</v>
      </c>
      <c r="AV394" s="75" t="e">
        <f t="shared" si="367"/>
        <v>#DIV/0!</v>
      </c>
      <c r="AW394" s="75" t="e">
        <f t="shared" ref="AW394:BM394" si="368">1-AW393</f>
        <v>#DIV/0!</v>
      </c>
      <c r="AX394" s="75" t="e">
        <f t="shared" si="368"/>
        <v>#DIV/0!</v>
      </c>
      <c r="AY394" s="75" t="e">
        <f t="shared" si="368"/>
        <v>#DIV/0!</v>
      </c>
      <c r="AZ394" s="75" t="e">
        <f t="shared" si="368"/>
        <v>#DIV/0!</v>
      </c>
      <c r="BA394" s="75" t="e">
        <f t="shared" si="368"/>
        <v>#DIV/0!</v>
      </c>
      <c r="BB394" s="75" t="e">
        <f t="shared" si="368"/>
        <v>#DIV/0!</v>
      </c>
      <c r="BC394" s="75" t="e">
        <f t="shared" si="368"/>
        <v>#DIV/0!</v>
      </c>
      <c r="BD394" s="75" t="e">
        <f t="shared" si="368"/>
        <v>#DIV/0!</v>
      </c>
      <c r="BE394" s="75" t="e">
        <f t="shared" si="368"/>
        <v>#DIV/0!</v>
      </c>
      <c r="BF394" s="75" t="e">
        <f t="shared" si="368"/>
        <v>#DIV/0!</v>
      </c>
      <c r="BG394" s="75" t="e">
        <f t="shared" si="368"/>
        <v>#DIV/0!</v>
      </c>
      <c r="BH394" s="75" t="e">
        <f t="shared" si="368"/>
        <v>#DIV/0!</v>
      </c>
      <c r="BI394" s="75" t="e">
        <f t="shared" si="368"/>
        <v>#DIV/0!</v>
      </c>
      <c r="BJ394" s="75" t="e">
        <f t="shared" si="368"/>
        <v>#DIV/0!</v>
      </c>
      <c r="BK394" s="75" t="e">
        <f t="shared" si="368"/>
        <v>#DIV/0!</v>
      </c>
      <c r="BL394" s="75" t="e">
        <f t="shared" si="368"/>
        <v>#DIV/0!</v>
      </c>
      <c r="BM394" s="75" t="e">
        <f t="shared" si="368"/>
        <v>#DIV/0!</v>
      </c>
      <c r="BN394" s="75" t="e">
        <f>1-BN393</f>
        <v>#DIV/0!</v>
      </c>
    </row>
    <row r="395" spans="2:69" hidden="1" outlineLevel="1">
      <c r="E395" s="62"/>
      <c r="BP395"/>
      <c r="BQ395"/>
    </row>
    <row r="396" spans="2:69" hidden="1" outlineLevel="1">
      <c r="E396" s="101" t="s">
        <v>248</v>
      </c>
      <c r="BP396"/>
      <c r="BQ396"/>
    </row>
    <row r="397" spans="2:69" hidden="1" outlineLevel="1">
      <c r="B397" s="62"/>
      <c r="E397" s="62" t="s">
        <v>298</v>
      </c>
      <c r="J397" t="s">
        <v>101</v>
      </c>
      <c r="K397" s="103" t="e">
        <f t="array" ref="K397">IF(OR(L397:BM397&lt;0,L397:BM397&gt;1),"error","ok")</f>
        <v>#DIV/0!</v>
      </c>
      <c r="R397" s="126">
        <f t="shared" ref="R397:BM397" si="369">R385*R383^2+(R380-1)*R392*R390^2</f>
        <v>-1</v>
      </c>
      <c r="S397" s="126" t="e">
        <f t="shared" si="369"/>
        <v>#DIV/0!</v>
      </c>
      <c r="T397" s="126" t="e">
        <f t="shared" si="369"/>
        <v>#DIV/0!</v>
      </c>
      <c r="U397" s="126" t="e">
        <f t="shared" si="369"/>
        <v>#DIV/0!</v>
      </c>
      <c r="V397" s="126" t="e">
        <f t="shared" si="369"/>
        <v>#DIV/0!</v>
      </c>
      <c r="W397" s="126" t="e">
        <f t="shared" si="369"/>
        <v>#DIV/0!</v>
      </c>
      <c r="X397" s="126" t="e">
        <f t="shared" si="369"/>
        <v>#DIV/0!</v>
      </c>
      <c r="Y397" s="126" t="e">
        <f t="shared" si="369"/>
        <v>#DIV/0!</v>
      </c>
      <c r="Z397" s="126" t="e">
        <f t="shared" si="369"/>
        <v>#DIV/0!</v>
      </c>
      <c r="AA397" s="126" t="e">
        <f t="shared" si="369"/>
        <v>#DIV/0!</v>
      </c>
      <c r="AB397" s="126" t="e">
        <f t="shared" si="369"/>
        <v>#DIV/0!</v>
      </c>
      <c r="AC397" s="126" t="e">
        <f t="shared" si="369"/>
        <v>#DIV/0!</v>
      </c>
      <c r="AD397" s="126" t="e">
        <f t="shared" si="369"/>
        <v>#DIV/0!</v>
      </c>
      <c r="AE397" s="126" t="e">
        <f t="shared" si="369"/>
        <v>#DIV/0!</v>
      </c>
      <c r="AF397" s="126" t="e">
        <f t="shared" si="369"/>
        <v>#DIV/0!</v>
      </c>
      <c r="AG397" s="126" t="e">
        <f t="shared" si="369"/>
        <v>#DIV/0!</v>
      </c>
      <c r="AH397" s="126" t="e">
        <f t="shared" si="369"/>
        <v>#DIV/0!</v>
      </c>
      <c r="AI397" s="126" t="e">
        <f t="shared" si="369"/>
        <v>#DIV/0!</v>
      </c>
      <c r="AJ397" s="126" t="e">
        <f t="shared" si="369"/>
        <v>#DIV/0!</v>
      </c>
      <c r="AK397" s="126" t="e">
        <f t="shared" si="369"/>
        <v>#DIV/0!</v>
      </c>
      <c r="AL397" s="126" t="e">
        <f t="shared" si="369"/>
        <v>#DIV/0!</v>
      </c>
      <c r="AM397" s="126" t="e">
        <f t="shared" si="369"/>
        <v>#DIV/0!</v>
      </c>
      <c r="AN397" s="126" t="e">
        <f t="shared" si="369"/>
        <v>#DIV/0!</v>
      </c>
      <c r="AO397" s="126" t="e">
        <f t="shared" si="369"/>
        <v>#DIV/0!</v>
      </c>
      <c r="AP397" s="126" t="e">
        <f t="shared" si="369"/>
        <v>#DIV/0!</v>
      </c>
      <c r="AQ397" s="126" t="e">
        <f t="shared" si="369"/>
        <v>#DIV/0!</v>
      </c>
      <c r="AR397" s="126" t="e">
        <f t="shared" si="369"/>
        <v>#DIV/0!</v>
      </c>
      <c r="AS397" s="126" t="e">
        <f t="shared" si="369"/>
        <v>#DIV/0!</v>
      </c>
      <c r="AT397" s="126" t="e">
        <f t="shared" si="369"/>
        <v>#DIV/0!</v>
      </c>
      <c r="AU397" s="126" t="e">
        <f t="shared" si="369"/>
        <v>#DIV/0!</v>
      </c>
      <c r="AV397" s="126" t="e">
        <f t="shared" si="369"/>
        <v>#DIV/0!</v>
      </c>
      <c r="AW397" s="126" t="e">
        <f t="shared" si="369"/>
        <v>#DIV/0!</v>
      </c>
      <c r="AX397" s="126" t="e">
        <f t="shared" si="369"/>
        <v>#DIV/0!</v>
      </c>
      <c r="AY397" s="126" t="e">
        <f t="shared" si="369"/>
        <v>#DIV/0!</v>
      </c>
      <c r="AZ397" s="126" t="e">
        <f t="shared" si="369"/>
        <v>#DIV/0!</v>
      </c>
      <c r="BA397" s="126" t="e">
        <f t="shared" si="369"/>
        <v>#DIV/0!</v>
      </c>
      <c r="BB397" s="126" t="e">
        <f t="shared" si="369"/>
        <v>#DIV/0!</v>
      </c>
      <c r="BC397" s="126" t="e">
        <f t="shared" si="369"/>
        <v>#DIV/0!</v>
      </c>
      <c r="BD397" s="126" t="e">
        <f t="shared" si="369"/>
        <v>#DIV/0!</v>
      </c>
      <c r="BE397" s="126" t="e">
        <f t="shared" si="369"/>
        <v>#DIV/0!</v>
      </c>
      <c r="BF397" s="126" t="e">
        <f t="shared" si="369"/>
        <v>#DIV/0!</v>
      </c>
      <c r="BG397" s="126" t="e">
        <f t="shared" si="369"/>
        <v>#DIV/0!</v>
      </c>
      <c r="BH397" s="126" t="e">
        <f t="shared" si="369"/>
        <v>#DIV/0!</v>
      </c>
      <c r="BI397" s="126" t="e">
        <f t="shared" si="369"/>
        <v>#DIV/0!</v>
      </c>
      <c r="BJ397" s="126" t="e">
        <f t="shared" si="369"/>
        <v>#DIV/0!</v>
      </c>
      <c r="BK397" s="126" t="e">
        <f t="shared" si="369"/>
        <v>#DIV/0!</v>
      </c>
      <c r="BL397" s="126" t="e">
        <f t="shared" si="369"/>
        <v>#DIV/0!</v>
      </c>
      <c r="BM397" s="126" t="e">
        <f t="shared" si="369"/>
        <v>#DIV/0!</v>
      </c>
      <c r="BN397" s="126" t="e">
        <f>BN385*BN383^2+(BN380-1)*BN392*BN390^2</f>
        <v>#DIV/0!</v>
      </c>
      <c r="BP397"/>
      <c r="BQ397"/>
    </row>
    <row r="398" spans="2:69" hidden="1" outlineLevel="1">
      <c r="B398" s="62"/>
      <c r="E398" s="62" t="s">
        <v>271</v>
      </c>
      <c r="J398" t="s">
        <v>101</v>
      </c>
      <c r="K398" s="103" t="e">
        <f t="array" ref="K398">IF(OR(L398:BM398&lt;0,L398:BM398&gt;1),"error","ok")</f>
        <v>#DIV/0!</v>
      </c>
      <c r="R398" s="126">
        <f t="shared" ref="R398:AV398" si="370">R385*R383^2/R397</f>
        <v>0</v>
      </c>
      <c r="S398" s="126" t="e">
        <f t="shared" si="370"/>
        <v>#DIV/0!</v>
      </c>
      <c r="T398" s="126" t="e">
        <f t="shared" si="370"/>
        <v>#DIV/0!</v>
      </c>
      <c r="U398" s="126" t="e">
        <f t="shared" si="370"/>
        <v>#DIV/0!</v>
      </c>
      <c r="V398" s="126" t="e">
        <f t="shared" si="370"/>
        <v>#DIV/0!</v>
      </c>
      <c r="W398" s="126" t="e">
        <f t="shared" si="370"/>
        <v>#DIV/0!</v>
      </c>
      <c r="X398" s="126" t="e">
        <f t="shared" si="370"/>
        <v>#DIV/0!</v>
      </c>
      <c r="Y398" s="126" t="e">
        <f t="shared" si="370"/>
        <v>#DIV/0!</v>
      </c>
      <c r="Z398" s="126" t="e">
        <f t="shared" si="370"/>
        <v>#DIV/0!</v>
      </c>
      <c r="AA398" s="126" t="e">
        <f t="shared" si="370"/>
        <v>#DIV/0!</v>
      </c>
      <c r="AB398" s="126" t="e">
        <f t="shared" si="370"/>
        <v>#DIV/0!</v>
      </c>
      <c r="AC398" s="126" t="e">
        <f t="shared" si="370"/>
        <v>#DIV/0!</v>
      </c>
      <c r="AD398" s="126" t="e">
        <f t="shared" si="370"/>
        <v>#DIV/0!</v>
      </c>
      <c r="AE398" s="126" t="e">
        <f t="shared" si="370"/>
        <v>#DIV/0!</v>
      </c>
      <c r="AF398" s="126" t="e">
        <f t="shared" si="370"/>
        <v>#DIV/0!</v>
      </c>
      <c r="AG398" s="126" t="e">
        <f t="shared" si="370"/>
        <v>#DIV/0!</v>
      </c>
      <c r="AH398" s="126" t="e">
        <f t="shared" si="370"/>
        <v>#DIV/0!</v>
      </c>
      <c r="AI398" s="126" t="e">
        <f t="shared" si="370"/>
        <v>#DIV/0!</v>
      </c>
      <c r="AJ398" s="126" t="e">
        <f t="shared" si="370"/>
        <v>#DIV/0!</v>
      </c>
      <c r="AK398" s="126" t="e">
        <f t="shared" si="370"/>
        <v>#DIV/0!</v>
      </c>
      <c r="AL398" s="126" t="e">
        <f t="shared" si="370"/>
        <v>#DIV/0!</v>
      </c>
      <c r="AM398" s="126" t="e">
        <f t="shared" si="370"/>
        <v>#DIV/0!</v>
      </c>
      <c r="AN398" s="126" t="e">
        <f t="shared" si="370"/>
        <v>#DIV/0!</v>
      </c>
      <c r="AO398" s="126" t="e">
        <f t="shared" si="370"/>
        <v>#DIV/0!</v>
      </c>
      <c r="AP398" s="126" t="e">
        <f t="shared" si="370"/>
        <v>#DIV/0!</v>
      </c>
      <c r="AQ398" s="126" t="e">
        <f t="shared" si="370"/>
        <v>#DIV/0!</v>
      </c>
      <c r="AR398" s="126" t="e">
        <f t="shared" si="370"/>
        <v>#DIV/0!</v>
      </c>
      <c r="AS398" s="126" t="e">
        <f t="shared" si="370"/>
        <v>#DIV/0!</v>
      </c>
      <c r="AT398" s="126" t="e">
        <f t="shared" si="370"/>
        <v>#DIV/0!</v>
      </c>
      <c r="AU398" s="126" t="e">
        <f t="shared" si="370"/>
        <v>#DIV/0!</v>
      </c>
      <c r="AV398" s="126" t="e">
        <f t="shared" si="370"/>
        <v>#DIV/0!</v>
      </c>
      <c r="AW398" s="126" t="e">
        <f t="shared" ref="AW398:BM398" si="371">AW385*AW383^2/AW397</f>
        <v>#DIV/0!</v>
      </c>
      <c r="AX398" s="126" t="e">
        <f t="shared" si="371"/>
        <v>#DIV/0!</v>
      </c>
      <c r="AY398" s="126" t="e">
        <f t="shared" si="371"/>
        <v>#DIV/0!</v>
      </c>
      <c r="AZ398" s="126" t="e">
        <f t="shared" si="371"/>
        <v>#DIV/0!</v>
      </c>
      <c r="BA398" s="126" t="e">
        <f t="shared" si="371"/>
        <v>#DIV/0!</v>
      </c>
      <c r="BB398" s="126" t="e">
        <f t="shared" si="371"/>
        <v>#DIV/0!</v>
      </c>
      <c r="BC398" s="126" t="e">
        <f t="shared" si="371"/>
        <v>#DIV/0!</v>
      </c>
      <c r="BD398" s="126" t="e">
        <f t="shared" si="371"/>
        <v>#DIV/0!</v>
      </c>
      <c r="BE398" s="126" t="e">
        <f t="shared" si="371"/>
        <v>#DIV/0!</v>
      </c>
      <c r="BF398" s="126" t="e">
        <f t="shared" si="371"/>
        <v>#DIV/0!</v>
      </c>
      <c r="BG398" s="126" t="e">
        <f t="shared" si="371"/>
        <v>#DIV/0!</v>
      </c>
      <c r="BH398" s="126" t="e">
        <f t="shared" si="371"/>
        <v>#DIV/0!</v>
      </c>
      <c r="BI398" s="126" t="e">
        <f t="shared" si="371"/>
        <v>#DIV/0!</v>
      </c>
      <c r="BJ398" s="126" t="e">
        <f t="shared" si="371"/>
        <v>#DIV/0!</v>
      </c>
      <c r="BK398" s="126" t="e">
        <f t="shared" si="371"/>
        <v>#DIV/0!</v>
      </c>
      <c r="BL398" s="126" t="e">
        <f t="shared" si="371"/>
        <v>#DIV/0!</v>
      </c>
      <c r="BM398" s="126" t="e">
        <f t="shared" si="371"/>
        <v>#DIV/0!</v>
      </c>
      <c r="BN398" s="126" t="e">
        <f>BN385*BN383^2/BN397</f>
        <v>#DIV/0!</v>
      </c>
      <c r="BP398"/>
      <c r="BQ398"/>
    </row>
    <row r="399" spans="2:69" hidden="1" outlineLevel="1">
      <c r="B399" s="62"/>
      <c r="E399" s="62" t="s">
        <v>313</v>
      </c>
      <c r="J399" t="s">
        <v>101</v>
      </c>
      <c r="K399" s="103" t="e">
        <f t="array" ref="K399">IF(OR(L399:BM399&lt;0,L399:BM399&gt;1),"error","ok")</f>
        <v>#DIV/0!</v>
      </c>
      <c r="R399" s="126">
        <f t="shared" ref="R399:BM399" si="372">R393*R390/R397</f>
        <v>-1</v>
      </c>
      <c r="S399" s="126" t="e">
        <f t="shared" si="372"/>
        <v>#DIV/0!</v>
      </c>
      <c r="T399" s="126" t="e">
        <f t="shared" si="372"/>
        <v>#DIV/0!</v>
      </c>
      <c r="U399" s="126" t="e">
        <f t="shared" si="372"/>
        <v>#DIV/0!</v>
      </c>
      <c r="V399" s="126" t="e">
        <f t="shared" si="372"/>
        <v>#DIV/0!</v>
      </c>
      <c r="W399" s="126" t="e">
        <f t="shared" si="372"/>
        <v>#DIV/0!</v>
      </c>
      <c r="X399" s="126" t="e">
        <f t="shared" si="372"/>
        <v>#DIV/0!</v>
      </c>
      <c r="Y399" s="126" t="e">
        <f t="shared" si="372"/>
        <v>#DIV/0!</v>
      </c>
      <c r="Z399" s="126" t="e">
        <f t="shared" si="372"/>
        <v>#DIV/0!</v>
      </c>
      <c r="AA399" s="126" t="e">
        <f t="shared" si="372"/>
        <v>#DIV/0!</v>
      </c>
      <c r="AB399" s="126" t="e">
        <f t="shared" si="372"/>
        <v>#DIV/0!</v>
      </c>
      <c r="AC399" s="126" t="e">
        <f t="shared" si="372"/>
        <v>#DIV/0!</v>
      </c>
      <c r="AD399" s="126" t="e">
        <f t="shared" si="372"/>
        <v>#DIV/0!</v>
      </c>
      <c r="AE399" s="126" t="e">
        <f t="shared" si="372"/>
        <v>#DIV/0!</v>
      </c>
      <c r="AF399" s="126" t="e">
        <f t="shared" si="372"/>
        <v>#DIV/0!</v>
      </c>
      <c r="AG399" s="126" t="e">
        <f t="shared" si="372"/>
        <v>#DIV/0!</v>
      </c>
      <c r="AH399" s="126" t="e">
        <f t="shared" si="372"/>
        <v>#DIV/0!</v>
      </c>
      <c r="AI399" s="126" t="e">
        <f t="shared" si="372"/>
        <v>#DIV/0!</v>
      </c>
      <c r="AJ399" s="126" t="e">
        <f t="shared" si="372"/>
        <v>#DIV/0!</v>
      </c>
      <c r="AK399" s="126" t="e">
        <f t="shared" si="372"/>
        <v>#DIV/0!</v>
      </c>
      <c r="AL399" s="126" t="e">
        <f t="shared" si="372"/>
        <v>#DIV/0!</v>
      </c>
      <c r="AM399" s="126" t="e">
        <f t="shared" si="372"/>
        <v>#DIV/0!</v>
      </c>
      <c r="AN399" s="126" t="e">
        <f t="shared" si="372"/>
        <v>#DIV/0!</v>
      </c>
      <c r="AO399" s="126" t="e">
        <f t="shared" si="372"/>
        <v>#DIV/0!</v>
      </c>
      <c r="AP399" s="126" t="e">
        <f t="shared" si="372"/>
        <v>#DIV/0!</v>
      </c>
      <c r="AQ399" s="126" t="e">
        <f t="shared" si="372"/>
        <v>#DIV/0!</v>
      </c>
      <c r="AR399" s="126" t="e">
        <f t="shared" si="372"/>
        <v>#DIV/0!</v>
      </c>
      <c r="AS399" s="126" t="e">
        <f t="shared" si="372"/>
        <v>#DIV/0!</v>
      </c>
      <c r="AT399" s="126" t="e">
        <f t="shared" si="372"/>
        <v>#DIV/0!</v>
      </c>
      <c r="AU399" s="126" t="e">
        <f t="shared" si="372"/>
        <v>#DIV/0!</v>
      </c>
      <c r="AV399" s="126" t="e">
        <f t="shared" si="372"/>
        <v>#DIV/0!</v>
      </c>
      <c r="AW399" s="126" t="e">
        <f t="shared" si="372"/>
        <v>#DIV/0!</v>
      </c>
      <c r="AX399" s="126" t="e">
        <f t="shared" si="372"/>
        <v>#DIV/0!</v>
      </c>
      <c r="AY399" s="126" t="e">
        <f t="shared" si="372"/>
        <v>#DIV/0!</v>
      </c>
      <c r="AZ399" s="126" t="e">
        <f t="shared" si="372"/>
        <v>#DIV/0!</v>
      </c>
      <c r="BA399" s="126" t="e">
        <f t="shared" si="372"/>
        <v>#DIV/0!</v>
      </c>
      <c r="BB399" s="126" t="e">
        <f t="shared" si="372"/>
        <v>#DIV/0!</v>
      </c>
      <c r="BC399" s="126" t="e">
        <f t="shared" si="372"/>
        <v>#DIV/0!</v>
      </c>
      <c r="BD399" s="126" t="e">
        <f t="shared" si="372"/>
        <v>#DIV/0!</v>
      </c>
      <c r="BE399" s="126" t="e">
        <f t="shared" si="372"/>
        <v>#DIV/0!</v>
      </c>
      <c r="BF399" s="126" t="e">
        <f t="shared" si="372"/>
        <v>#DIV/0!</v>
      </c>
      <c r="BG399" s="126" t="e">
        <f t="shared" si="372"/>
        <v>#DIV/0!</v>
      </c>
      <c r="BH399" s="126" t="e">
        <f t="shared" si="372"/>
        <v>#DIV/0!</v>
      </c>
      <c r="BI399" s="126" t="e">
        <f t="shared" si="372"/>
        <v>#DIV/0!</v>
      </c>
      <c r="BJ399" s="126" t="e">
        <f t="shared" si="372"/>
        <v>#DIV/0!</v>
      </c>
      <c r="BK399" s="126" t="e">
        <f t="shared" si="372"/>
        <v>#DIV/0!</v>
      </c>
      <c r="BL399" s="126" t="e">
        <f t="shared" si="372"/>
        <v>#DIV/0!</v>
      </c>
      <c r="BM399" s="126" t="e">
        <f t="shared" si="372"/>
        <v>#DIV/0!</v>
      </c>
      <c r="BN399" s="126" t="e">
        <f>BN393*BN390/BN397</f>
        <v>#DIV/0!</v>
      </c>
    </row>
    <row r="400" spans="2:69" hidden="1" outlineLevel="1">
      <c r="E400" s="83" t="s">
        <v>132</v>
      </c>
      <c r="J400" t="s">
        <v>101</v>
      </c>
      <c r="K400" s="103" t="e">
        <f t="array" ref="K400">IF(AND(R400:BM400=1),"ok","error")</f>
        <v>#DIV/0!</v>
      </c>
      <c r="R400" s="197">
        <f t="shared" ref="R400:BM400" si="373">R398+R399*(R380-1)</f>
        <v>1</v>
      </c>
      <c r="S400" s="197" t="e">
        <f t="shared" si="373"/>
        <v>#DIV/0!</v>
      </c>
      <c r="T400" s="197" t="e">
        <f t="shared" si="373"/>
        <v>#DIV/0!</v>
      </c>
      <c r="U400" s="197" t="e">
        <f t="shared" si="373"/>
        <v>#DIV/0!</v>
      </c>
      <c r="V400" s="197" t="e">
        <f t="shared" si="373"/>
        <v>#DIV/0!</v>
      </c>
      <c r="W400" s="197" t="e">
        <f t="shared" si="373"/>
        <v>#DIV/0!</v>
      </c>
      <c r="X400" s="197" t="e">
        <f t="shared" si="373"/>
        <v>#DIV/0!</v>
      </c>
      <c r="Y400" s="197" t="e">
        <f t="shared" si="373"/>
        <v>#DIV/0!</v>
      </c>
      <c r="Z400" s="197" t="e">
        <f t="shared" si="373"/>
        <v>#DIV/0!</v>
      </c>
      <c r="AA400" s="197" t="e">
        <f t="shared" si="373"/>
        <v>#DIV/0!</v>
      </c>
      <c r="AB400" s="197" t="e">
        <f t="shared" si="373"/>
        <v>#DIV/0!</v>
      </c>
      <c r="AC400" s="197" t="e">
        <f t="shared" si="373"/>
        <v>#DIV/0!</v>
      </c>
      <c r="AD400" s="197" t="e">
        <f t="shared" si="373"/>
        <v>#DIV/0!</v>
      </c>
      <c r="AE400" s="197" t="e">
        <f t="shared" si="373"/>
        <v>#DIV/0!</v>
      </c>
      <c r="AF400" s="197" t="e">
        <f t="shared" si="373"/>
        <v>#DIV/0!</v>
      </c>
      <c r="AG400" s="197" t="e">
        <f t="shared" si="373"/>
        <v>#DIV/0!</v>
      </c>
      <c r="AH400" s="197" t="e">
        <f t="shared" si="373"/>
        <v>#DIV/0!</v>
      </c>
      <c r="AI400" s="197" t="e">
        <f t="shared" si="373"/>
        <v>#DIV/0!</v>
      </c>
      <c r="AJ400" s="197" t="e">
        <f t="shared" si="373"/>
        <v>#DIV/0!</v>
      </c>
      <c r="AK400" s="197" t="e">
        <f t="shared" si="373"/>
        <v>#DIV/0!</v>
      </c>
      <c r="AL400" s="197" t="e">
        <f t="shared" si="373"/>
        <v>#DIV/0!</v>
      </c>
      <c r="AM400" s="197" t="e">
        <f t="shared" si="373"/>
        <v>#DIV/0!</v>
      </c>
      <c r="AN400" s="197" t="e">
        <f t="shared" si="373"/>
        <v>#DIV/0!</v>
      </c>
      <c r="AO400" s="197" t="e">
        <f t="shared" si="373"/>
        <v>#DIV/0!</v>
      </c>
      <c r="AP400" s="197" t="e">
        <f t="shared" si="373"/>
        <v>#DIV/0!</v>
      </c>
      <c r="AQ400" s="197" t="e">
        <f t="shared" si="373"/>
        <v>#DIV/0!</v>
      </c>
      <c r="AR400" s="197" t="e">
        <f t="shared" si="373"/>
        <v>#DIV/0!</v>
      </c>
      <c r="AS400" s="197" t="e">
        <f t="shared" si="373"/>
        <v>#DIV/0!</v>
      </c>
      <c r="AT400" s="197" t="e">
        <f t="shared" si="373"/>
        <v>#DIV/0!</v>
      </c>
      <c r="AU400" s="197" t="e">
        <f t="shared" si="373"/>
        <v>#DIV/0!</v>
      </c>
      <c r="AV400" s="197" t="e">
        <f t="shared" si="373"/>
        <v>#DIV/0!</v>
      </c>
      <c r="AW400" s="197" t="e">
        <f t="shared" si="373"/>
        <v>#DIV/0!</v>
      </c>
      <c r="AX400" s="197" t="e">
        <f t="shared" si="373"/>
        <v>#DIV/0!</v>
      </c>
      <c r="AY400" s="197" t="e">
        <f t="shared" si="373"/>
        <v>#DIV/0!</v>
      </c>
      <c r="AZ400" s="197" t="e">
        <f t="shared" si="373"/>
        <v>#DIV/0!</v>
      </c>
      <c r="BA400" s="197" t="e">
        <f t="shared" si="373"/>
        <v>#DIV/0!</v>
      </c>
      <c r="BB400" s="197" t="e">
        <f t="shared" si="373"/>
        <v>#DIV/0!</v>
      </c>
      <c r="BC400" s="197" t="e">
        <f t="shared" si="373"/>
        <v>#DIV/0!</v>
      </c>
      <c r="BD400" s="197" t="e">
        <f t="shared" si="373"/>
        <v>#DIV/0!</v>
      </c>
      <c r="BE400" s="197" t="e">
        <f t="shared" si="373"/>
        <v>#DIV/0!</v>
      </c>
      <c r="BF400" s="197" t="e">
        <f t="shared" si="373"/>
        <v>#DIV/0!</v>
      </c>
      <c r="BG400" s="197" t="e">
        <f t="shared" si="373"/>
        <v>#DIV/0!</v>
      </c>
      <c r="BH400" s="197" t="e">
        <f t="shared" si="373"/>
        <v>#DIV/0!</v>
      </c>
      <c r="BI400" s="197" t="e">
        <f t="shared" si="373"/>
        <v>#DIV/0!</v>
      </c>
      <c r="BJ400" s="197" t="e">
        <f t="shared" si="373"/>
        <v>#DIV/0!</v>
      </c>
      <c r="BK400" s="197" t="e">
        <f t="shared" si="373"/>
        <v>#DIV/0!</v>
      </c>
      <c r="BL400" s="197" t="e">
        <f t="shared" si="373"/>
        <v>#DIV/0!</v>
      </c>
      <c r="BM400" s="197" t="e">
        <f t="shared" si="373"/>
        <v>#DIV/0!</v>
      </c>
      <c r="BN400" s="197" t="e">
        <f>BN398+BN399*(BN380-1)</f>
        <v>#DIV/0!</v>
      </c>
    </row>
    <row r="401" spans="2:66" hidden="1" outlineLevel="1"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</row>
    <row r="402" spans="2:66" hidden="1" outlineLevel="1">
      <c r="C402" s="16" t="s">
        <v>321</v>
      </c>
    </row>
    <row r="403" spans="2:66" hidden="1" outlineLevel="1">
      <c r="E403" s="62" t="s">
        <v>314</v>
      </c>
      <c r="J403" t="s">
        <v>101</v>
      </c>
      <c r="K403" s="103" t="e">
        <f t="array" ref="K403">IF(OR(L403:BM403&lt;0,L403:BM403&gt;1),"error","ok")</f>
        <v>#DIV/0!</v>
      </c>
      <c r="R403" s="126">
        <f t="shared" ref="R403:BM403" si="374">1-R397</f>
        <v>2</v>
      </c>
      <c r="S403" s="126" t="e">
        <f t="shared" si="374"/>
        <v>#DIV/0!</v>
      </c>
      <c r="T403" s="126" t="e">
        <f t="shared" si="374"/>
        <v>#DIV/0!</v>
      </c>
      <c r="U403" s="126" t="e">
        <f t="shared" si="374"/>
        <v>#DIV/0!</v>
      </c>
      <c r="V403" s="126" t="e">
        <f t="shared" si="374"/>
        <v>#DIV/0!</v>
      </c>
      <c r="W403" s="126" t="e">
        <f t="shared" si="374"/>
        <v>#DIV/0!</v>
      </c>
      <c r="X403" s="126" t="e">
        <f t="shared" si="374"/>
        <v>#DIV/0!</v>
      </c>
      <c r="Y403" s="126" t="e">
        <f t="shared" si="374"/>
        <v>#DIV/0!</v>
      </c>
      <c r="Z403" s="126" t="e">
        <f t="shared" si="374"/>
        <v>#DIV/0!</v>
      </c>
      <c r="AA403" s="126" t="e">
        <f t="shared" si="374"/>
        <v>#DIV/0!</v>
      </c>
      <c r="AB403" s="126" t="e">
        <f t="shared" si="374"/>
        <v>#DIV/0!</v>
      </c>
      <c r="AC403" s="126" t="e">
        <f t="shared" si="374"/>
        <v>#DIV/0!</v>
      </c>
      <c r="AD403" s="126" t="e">
        <f t="shared" si="374"/>
        <v>#DIV/0!</v>
      </c>
      <c r="AE403" s="126" t="e">
        <f t="shared" si="374"/>
        <v>#DIV/0!</v>
      </c>
      <c r="AF403" s="126" t="e">
        <f t="shared" si="374"/>
        <v>#DIV/0!</v>
      </c>
      <c r="AG403" s="126" t="e">
        <f t="shared" si="374"/>
        <v>#DIV/0!</v>
      </c>
      <c r="AH403" s="126" t="e">
        <f t="shared" si="374"/>
        <v>#DIV/0!</v>
      </c>
      <c r="AI403" s="126" t="e">
        <f t="shared" si="374"/>
        <v>#DIV/0!</v>
      </c>
      <c r="AJ403" s="126" t="e">
        <f t="shared" si="374"/>
        <v>#DIV/0!</v>
      </c>
      <c r="AK403" s="126" t="e">
        <f t="shared" si="374"/>
        <v>#DIV/0!</v>
      </c>
      <c r="AL403" s="126" t="e">
        <f t="shared" si="374"/>
        <v>#DIV/0!</v>
      </c>
      <c r="AM403" s="126" t="e">
        <f t="shared" si="374"/>
        <v>#DIV/0!</v>
      </c>
      <c r="AN403" s="126" t="e">
        <f t="shared" si="374"/>
        <v>#DIV/0!</v>
      </c>
      <c r="AO403" s="126" t="e">
        <f t="shared" si="374"/>
        <v>#DIV/0!</v>
      </c>
      <c r="AP403" s="126" t="e">
        <f t="shared" si="374"/>
        <v>#DIV/0!</v>
      </c>
      <c r="AQ403" s="126" t="e">
        <f t="shared" si="374"/>
        <v>#DIV/0!</v>
      </c>
      <c r="AR403" s="126" t="e">
        <f t="shared" si="374"/>
        <v>#DIV/0!</v>
      </c>
      <c r="AS403" s="126" t="e">
        <f t="shared" si="374"/>
        <v>#DIV/0!</v>
      </c>
      <c r="AT403" s="126" t="e">
        <f t="shared" si="374"/>
        <v>#DIV/0!</v>
      </c>
      <c r="AU403" s="126" t="e">
        <f t="shared" si="374"/>
        <v>#DIV/0!</v>
      </c>
      <c r="AV403" s="126" t="e">
        <f t="shared" si="374"/>
        <v>#DIV/0!</v>
      </c>
      <c r="AW403" s="126" t="e">
        <f t="shared" si="374"/>
        <v>#DIV/0!</v>
      </c>
      <c r="AX403" s="126" t="e">
        <f t="shared" si="374"/>
        <v>#DIV/0!</v>
      </c>
      <c r="AY403" s="126" t="e">
        <f t="shared" si="374"/>
        <v>#DIV/0!</v>
      </c>
      <c r="AZ403" s="126" t="e">
        <f t="shared" si="374"/>
        <v>#DIV/0!</v>
      </c>
      <c r="BA403" s="126" t="e">
        <f t="shared" si="374"/>
        <v>#DIV/0!</v>
      </c>
      <c r="BB403" s="126" t="e">
        <f t="shared" si="374"/>
        <v>#DIV/0!</v>
      </c>
      <c r="BC403" s="126" t="e">
        <f t="shared" si="374"/>
        <v>#DIV/0!</v>
      </c>
      <c r="BD403" s="126" t="e">
        <f t="shared" si="374"/>
        <v>#DIV/0!</v>
      </c>
      <c r="BE403" s="126" t="e">
        <f t="shared" si="374"/>
        <v>#DIV/0!</v>
      </c>
      <c r="BF403" s="126" t="e">
        <f t="shared" si="374"/>
        <v>#DIV/0!</v>
      </c>
      <c r="BG403" s="126" t="e">
        <f t="shared" si="374"/>
        <v>#DIV/0!</v>
      </c>
      <c r="BH403" s="126" t="e">
        <f t="shared" si="374"/>
        <v>#DIV/0!</v>
      </c>
      <c r="BI403" s="126" t="e">
        <f t="shared" si="374"/>
        <v>#DIV/0!</v>
      </c>
      <c r="BJ403" s="126" t="e">
        <f t="shared" si="374"/>
        <v>#DIV/0!</v>
      </c>
      <c r="BK403" s="126" t="e">
        <f t="shared" si="374"/>
        <v>#DIV/0!</v>
      </c>
      <c r="BL403" s="126" t="e">
        <f t="shared" si="374"/>
        <v>#DIV/0!</v>
      </c>
      <c r="BM403" s="126" t="e">
        <f t="shared" si="374"/>
        <v>#DIV/0!</v>
      </c>
      <c r="BN403" s="126" t="e">
        <f>1-BN397</f>
        <v>#DIV/0!</v>
      </c>
    </row>
    <row r="404" spans="2:66" hidden="1" outlineLevel="1">
      <c r="E404" s="62" t="s">
        <v>271</v>
      </c>
      <c r="J404" t="s">
        <v>101</v>
      </c>
      <c r="K404" s="103" t="e">
        <f t="array" ref="K404">IF(OR(L404:BM404&lt;0,L404:BM404&gt;1),"error","ok")</f>
        <v>#DIV/0!</v>
      </c>
      <c r="R404" s="126">
        <f t="shared" ref="R404:AV404" si="375">R387*R383/R403</f>
        <v>0</v>
      </c>
      <c r="S404" s="126" t="e">
        <f t="shared" si="375"/>
        <v>#DIV/0!</v>
      </c>
      <c r="T404" s="126" t="e">
        <f t="shared" si="375"/>
        <v>#DIV/0!</v>
      </c>
      <c r="U404" s="126" t="e">
        <f t="shared" si="375"/>
        <v>#DIV/0!</v>
      </c>
      <c r="V404" s="126" t="e">
        <f t="shared" si="375"/>
        <v>#DIV/0!</v>
      </c>
      <c r="W404" s="126" t="e">
        <f t="shared" si="375"/>
        <v>#DIV/0!</v>
      </c>
      <c r="X404" s="126" t="e">
        <f t="shared" si="375"/>
        <v>#DIV/0!</v>
      </c>
      <c r="Y404" s="126" t="e">
        <f t="shared" si="375"/>
        <v>#DIV/0!</v>
      </c>
      <c r="Z404" s="126" t="e">
        <f t="shared" si="375"/>
        <v>#DIV/0!</v>
      </c>
      <c r="AA404" s="126" t="e">
        <f t="shared" si="375"/>
        <v>#DIV/0!</v>
      </c>
      <c r="AB404" s="126" t="e">
        <f t="shared" si="375"/>
        <v>#DIV/0!</v>
      </c>
      <c r="AC404" s="126" t="e">
        <f t="shared" si="375"/>
        <v>#DIV/0!</v>
      </c>
      <c r="AD404" s="126" t="e">
        <f t="shared" si="375"/>
        <v>#DIV/0!</v>
      </c>
      <c r="AE404" s="126" t="e">
        <f t="shared" si="375"/>
        <v>#DIV/0!</v>
      </c>
      <c r="AF404" s="126" t="e">
        <f t="shared" si="375"/>
        <v>#DIV/0!</v>
      </c>
      <c r="AG404" s="126" t="e">
        <f t="shared" si="375"/>
        <v>#DIV/0!</v>
      </c>
      <c r="AH404" s="126" t="e">
        <f t="shared" si="375"/>
        <v>#DIV/0!</v>
      </c>
      <c r="AI404" s="126" t="e">
        <f t="shared" si="375"/>
        <v>#DIV/0!</v>
      </c>
      <c r="AJ404" s="126" t="e">
        <f t="shared" si="375"/>
        <v>#DIV/0!</v>
      </c>
      <c r="AK404" s="126" t="e">
        <f t="shared" si="375"/>
        <v>#DIV/0!</v>
      </c>
      <c r="AL404" s="126" t="e">
        <f t="shared" si="375"/>
        <v>#DIV/0!</v>
      </c>
      <c r="AM404" s="126" t="e">
        <f t="shared" si="375"/>
        <v>#DIV/0!</v>
      </c>
      <c r="AN404" s="126" t="e">
        <f t="shared" si="375"/>
        <v>#DIV/0!</v>
      </c>
      <c r="AO404" s="126" t="e">
        <f t="shared" si="375"/>
        <v>#DIV/0!</v>
      </c>
      <c r="AP404" s="126" t="e">
        <f t="shared" si="375"/>
        <v>#DIV/0!</v>
      </c>
      <c r="AQ404" s="126" t="e">
        <f t="shared" si="375"/>
        <v>#DIV/0!</v>
      </c>
      <c r="AR404" s="126" t="e">
        <f t="shared" si="375"/>
        <v>#DIV/0!</v>
      </c>
      <c r="AS404" s="126" t="e">
        <f t="shared" si="375"/>
        <v>#DIV/0!</v>
      </c>
      <c r="AT404" s="126" t="e">
        <f t="shared" si="375"/>
        <v>#DIV/0!</v>
      </c>
      <c r="AU404" s="126" t="e">
        <f t="shared" si="375"/>
        <v>#DIV/0!</v>
      </c>
      <c r="AV404" s="126" t="e">
        <f t="shared" si="375"/>
        <v>#DIV/0!</v>
      </c>
      <c r="AW404" s="126" t="e">
        <f t="shared" ref="AW404:BM404" si="376">AW387*AW383/AW403</f>
        <v>#DIV/0!</v>
      </c>
      <c r="AX404" s="126" t="e">
        <f t="shared" si="376"/>
        <v>#DIV/0!</v>
      </c>
      <c r="AY404" s="126" t="e">
        <f t="shared" si="376"/>
        <v>#DIV/0!</v>
      </c>
      <c r="AZ404" s="126" t="e">
        <f t="shared" si="376"/>
        <v>#DIV/0!</v>
      </c>
      <c r="BA404" s="126" t="e">
        <f t="shared" si="376"/>
        <v>#DIV/0!</v>
      </c>
      <c r="BB404" s="126" t="e">
        <f t="shared" si="376"/>
        <v>#DIV/0!</v>
      </c>
      <c r="BC404" s="126" t="e">
        <f t="shared" si="376"/>
        <v>#DIV/0!</v>
      </c>
      <c r="BD404" s="126" t="e">
        <f t="shared" si="376"/>
        <v>#DIV/0!</v>
      </c>
      <c r="BE404" s="126" t="e">
        <f t="shared" si="376"/>
        <v>#DIV/0!</v>
      </c>
      <c r="BF404" s="126" t="e">
        <f t="shared" si="376"/>
        <v>#DIV/0!</v>
      </c>
      <c r="BG404" s="126" t="e">
        <f t="shared" si="376"/>
        <v>#DIV/0!</v>
      </c>
      <c r="BH404" s="126" t="e">
        <f t="shared" si="376"/>
        <v>#DIV/0!</v>
      </c>
      <c r="BI404" s="126" t="e">
        <f t="shared" si="376"/>
        <v>#DIV/0!</v>
      </c>
      <c r="BJ404" s="126" t="e">
        <f t="shared" si="376"/>
        <v>#DIV/0!</v>
      </c>
      <c r="BK404" s="126" t="e">
        <f t="shared" si="376"/>
        <v>#DIV/0!</v>
      </c>
      <c r="BL404" s="126" t="e">
        <f t="shared" si="376"/>
        <v>#DIV/0!</v>
      </c>
      <c r="BM404" s="126" t="e">
        <f t="shared" si="376"/>
        <v>#DIV/0!</v>
      </c>
      <c r="BN404" s="126" t="e">
        <f>BN387*BN383/BN403</f>
        <v>#DIV/0!</v>
      </c>
    </row>
    <row r="405" spans="2:66" hidden="1" outlineLevel="1">
      <c r="E405" s="62" t="s">
        <v>313</v>
      </c>
      <c r="J405" t="s">
        <v>101</v>
      </c>
      <c r="K405" s="103" t="e">
        <f t="array" ref="K405">IF(OR(L405:BM405&lt;0,L405:BM405&gt;1),"error","ok")</f>
        <v>#DIV/0!</v>
      </c>
      <c r="R405" s="126">
        <f t="shared" ref="R405:BM405" si="377">R394*R390/R403</f>
        <v>-1</v>
      </c>
      <c r="S405" s="126" t="e">
        <f t="shared" si="377"/>
        <v>#DIV/0!</v>
      </c>
      <c r="T405" s="126" t="e">
        <f t="shared" si="377"/>
        <v>#DIV/0!</v>
      </c>
      <c r="U405" s="126" t="e">
        <f t="shared" si="377"/>
        <v>#DIV/0!</v>
      </c>
      <c r="V405" s="126" t="e">
        <f t="shared" si="377"/>
        <v>#DIV/0!</v>
      </c>
      <c r="W405" s="126" t="e">
        <f t="shared" si="377"/>
        <v>#DIV/0!</v>
      </c>
      <c r="X405" s="126" t="e">
        <f t="shared" si="377"/>
        <v>#DIV/0!</v>
      </c>
      <c r="Y405" s="126" t="e">
        <f t="shared" si="377"/>
        <v>#DIV/0!</v>
      </c>
      <c r="Z405" s="126" t="e">
        <f t="shared" si="377"/>
        <v>#DIV/0!</v>
      </c>
      <c r="AA405" s="126" t="e">
        <f t="shared" si="377"/>
        <v>#DIV/0!</v>
      </c>
      <c r="AB405" s="126" t="e">
        <f t="shared" si="377"/>
        <v>#DIV/0!</v>
      </c>
      <c r="AC405" s="126" t="e">
        <f t="shared" si="377"/>
        <v>#DIV/0!</v>
      </c>
      <c r="AD405" s="126" t="e">
        <f t="shared" si="377"/>
        <v>#DIV/0!</v>
      </c>
      <c r="AE405" s="126" t="e">
        <f t="shared" si="377"/>
        <v>#DIV/0!</v>
      </c>
      <c r="AF405" s="126" t="e">
        <f t="shared" si="377"/>
        <v>#DIV/0!</v>
      </c>
      <c r="AG405" s="126" t="e">
        <f t="shared" si="377"/>
        <v>#DIV/0!</v>
      </c>
      <c r="AH405" s="126" t="e">
        <f t="shared" si="377"/>
        <v>#DIV/0!</v>
      </c>
      <c r="AI405" s="126" t="e">
        <f t="shared" si="377"/>
        <v>#DIV/0!</v>
      </c>
      <c r="AJ405" s="126" t="e">
        <f t="shared" si="377"/>
        <v>#DIV/0!</v>
      </c>
      <c r="AK405" s="126" t="e">
        <f t="shared" si="377"/>
        <v>#DIV/0!</v>
      </c>
      <c r="AL405" s="126" t="e">
        <f t="shared" si="377"/>
        <v>#DIV/0!</v>
      </c>
      <c r="AM405" s="126" t="e">
        <f t="shared" si="377"/>
        <v>#DIV/0!</v>
      </c>
      <c r="AN405" s="126" t="e">
        <f t="shared" si="377"/>
        <v>#DIV/0!</v>
      </c>
      <c r="AO405" s="126" t="e">
        <f t="shared" si="377"/>
        <v>#DIV/0!</v>
      </c>
      <c r="AP405" s="126" t="e">
        <f t="shared" si="377"/>
        <v>#DIV/0!</v>
      </c>
      <c r="AQ405" s="126" t="e">
        <f t="shared" si="377"/>
        <v>#DIV/0!</v>
      </c>
      <c r="AR405" s="126" t="e">
        <f t="shared" si="377"/>
        <v>#DIV/0!</v>
      </c>
      <c r="AS405" s="126" t="e">
        <f t="shared" si="377"/>
        <v>#DIV/0!</v>
      </c>
      <c r="AT405" s="126" t="e">
        <f t="shared" si="377"/>
        <v>#DIV/0!</v>
      </c>
      <c r="AU405" s="126" t="e">
        <f t="shared" si="377"/>
        <v>#DIV/0!</v>
      </c>
      <c r="AV405" s="126" t="e">
        <f t="shared" si="377"/>
        <v>#DIV/0!</v>
      </c>
      <c r="AW405" s="126" t="e">
        <f t="shared" si="377"/>
        <v>#DIV/0!</v>
      </c>
      <c r="AX405" s="126" t="e">
        <f t="shared" si="377"/>
        <v>#DIV/0!</v>
      </c>
      <c r="AY405" s="126" t="e">
        <f t="shared" si="377"/>
        <v>#DIV/0!</v>
      </c>
      <c r="AZ405" s="126" t="e">
        <f t="shared" si="377"/>
        <v>#DIV/0!</v>
      </c>
      <c r="BA405" s="126" t="e">
        <f t="shared" si="377"/>
        <v>#DIV/0!</v>
      </c>
      <c r="BB405" s="126" t="e">
        <f t="shared" si="377"/>
        <v>#DIV/0!</v>
      </c>
      <c r="BC405" s="126" t="e">
        <f t="shared" si="377"/>
        <v>#DIV/0!</v>
      </c>
      <c r="BD405" s="126" t="e">
        <f t="shared" si="377"/>
        <v>#DIV/0!</v>
      </c>
      <c r="BE405" s="126" t="e">
        <f t="shared" si="377"/>
        <v>#DIV/0!</v>
      </c>
      <c r="BF405" s="126" t="e">
        <f t="shared" si="377"/>
        <v>#DIV/0!</v>
      </c>
      <c r="BG405" s="126" t="e">
        <f t="shared" si="377"/>
        <v>#DIV/0!</v>
      </c>
      <c r="BH405" s="126" t="e">
        <f t="shared" si="377"/>
        <v>#DIV/0!</v>
      </c>
      <c r="BI405" s="126" t="e">
        <f t="shared" si="377"/>
        <v>#DIV/0!</v>
      </c>
      <c r="BJ405" s="126" t="e">
        <f t="shared" si="377"/>
        <v>#DIV/0!</v>
      </c>
      <c r="BK405" s="126" t="e">
        <f t="shared" si="377"/>
        <v>#DIV/0!</v>
      </c>
      <c r="BL405" s="126" t="e">
        <f t="shared" si="377"/>
        <v>#DIV/0!</v>
      </c>
      <c r="BM405" s="126" t="e">
        <f t="shared" si="377"/>
        <v>#DIV/0!</v>
      </c>
      <c r="BN405" s="126" t="e">
        <f>BN394*BN390/BN403</f>
        <v>#DIV/0!</v>
      </c>
    </row>
    <row r="406" spans="2:66" hidden="1" outlineLevel="1">
      <c r="E406" s="83" t="s">
        <v>132</v>
      </c>
      <c r="K406" s="103" t="e">
        <f t="array" ref="K406">IF(AND(R406:BM406=1),"ok","error")</f>
        <v>#DIV/0!</v>
      </c>
      <c r="R406" s="197">
        <f t="shared" ref="R406:BM406" si="378">R404+R405*(R380-1)</f>
        <v>1</v>
      </c>
      <c r="S406" s="197" t="e">
        <f t="shared" si="378"/>
        <v>#DIV/0!</v>
      </c>
      <c r="T406" s="197" t="e">
        <f t="shared" si="378"/>
        <v>#DIV/0!</v>
      </c>
      <c r="U406" s="197" t="e">
        <f t="shared" si="378"/>
        <v>#DIV/0!</v>
      </c>
      <c r="V406" s="197" t="e">
        <f t="shared" si="378"/>
        <v>#DIV/0!</v>
      </c>
      <c r="W406" s="197" t="e">
        <f t="shared" si="378"/>
        <v>#DIV/0!</v>
      </c>
      <c r="X406" s="197" t="e">
        <f t="shared" si="378"/>
        <v>#DIV/0!</v>
      </c>
      <c r="Y406" s="197" t="e">
        <f t="shared" si="378"/>
        <v>#DIV/0!</v>
      </c>
      <c r="Z406" s="197" t="e">
        <f t="shared" si="378"/>
        <v>#DIV/0!</v>
      </c>
      <c r="AA406" s="197" t="e">
        <f t="shared" si="378"/>
        <v>#DIV/0!</v>
      </c>
      <c r="AB406" s="197" t="e">
        <f t="shared" si="378"/>
        <v>#DIV/0!</v>
      </c>
      <c r="AC406" s="197" t="e">
        <f t="shared" si="378"/>
        <v>#DIV/0!</v>
      </c>
      <c r="AD406" s="197" t="e">
        <f t="shared" si="378"/>
        <v>#DIV/0!</v>
      </c>
      <c r="AE406" s="197" t="e">
        <f t="shared" si="378"/>
        <v>#DIV/0!</v>
      </c>
      <c r="AF406" s="197" t="e">
        <f t="shared" si="378"/>
        <v>#DIV/0!</v>
      </c>
      <c r="AG406" s="197" t="e">
        <f t="shared" si="378"/>
        <v>#DIV/0!</v>
      </c>
      <c r="AH406" s="197" t="e">
        <f t="shared" si="378"/>
        <v>#DIV/0!</v>
      </c>
      <c r="AI406" s="197" t="e">
        <f t="shared" si="378"/>
        <v>#DIV/0!</v>
      </c>
      <c r="AJ406" s="197" t="e">
        <f t="shared" si="378"/>
        <v>#DIV/0!</v>
      </c>
      <c r="AK406" s="197" t="e">
        <f t="shared" si="378"/>
        <v>#DIV/0!</v>
      </c>
      <c r="AL406" s="197" t="e">
        <f t="shared" si="378"/>
        <v>#DIV/0!</v>
      </c>
      <c r="AM406" s="197" t="e">
        <f t="shared" si="378"/>
        <v>#DIV/0!</v>
      </c>
      <c r="AN406" s="197" t="e">
        <f t="shared" si="378"/>
        <v>#DIV/0!</v>
      </c>
      <c r="AO406" s="197" t="e">
        <f t="shared" si="378"/>
        <v>#DIV/0!</v>
      </c>
      <c r="AP406" s="197" t="e">
        <f t="shared" si="378"/>
        <v>#DIV/0!</v>
      </c>
      <c r="AQ406" s="197" t="e">
        <f t="shared" si="378"/>
        <v>#DIV/0!</v>
      </c>
      <c r="AR406" s="197" t="e">
        <f t="shared" si="378"/>
        <v>#DIV/0!</v>
      </c>
      <c r="AS406" s="197" t="e">
        <f t="shared" si="378"/>
        <v>#DIV/0!</v>
      </c>
      <c r="AT406" s="197" t="e">
        <f t="shared" si="378"/>
        <v>#DIV/0!</v>
      </c>
      <c r="AU406" s="197" t="e">
        <f t="shared" si="378"/>
        <v>#DIV/0!</v>
      </c>
      <c r="AV406" s="197" t="e">
        <f t="shared" si="378"/>
        <v>#DIV/0!</v>
      </c>
      <c r="AW406" s="197" t="e">
        <f t="shared" si="378"/>
        <v>#DIV/0!</v>
      </c>
      <c r="AX406" s="197" t="e">
        <f t="shared" si="378"/>
        <v>#DIV/0!</v>
      </c>
      <c r="AY406" s="197" t="e">
        <f t="shared" si="378"/>
        <v>#DIV/0!</v>
      </c>
      <c r="AZ406" s="197" t="e">
        <f t="shared" si="378"/>
        <v>#DIV/0!</v>
      </c>
      <c r="BA406" s="197" t="e">
        <f t="shared" si="378"/>
        <v>#DIV/0!</v>
      </c>
      <c r="BB406" s="197" t="e">
        <f t="shared" si="378"/>
        <v>#DIV/0!</v>
      </c>
      <c r="BC406" s="197" t="e">
        <f t="shared" si="378"/>
        <v>#DIV/0!</v>
      </c>
      <c r="BD406" s="197" t="e">
        <f t="shared" si="378"/>
        <v>#DIV/0!</v>
      </c>
      <c r="BE406" s="197" t="e">
        <f t="shared" si="378"/>
        <v>#DIV/0!</v>
      </c>
      <c r="BF406" s="197" t="e">
        <f t="shared" si="378"/>
        <v>#DIV/0!</v>
      </c>
      <c r="BG406" s="197" t="e">
        <f t="shared" si="378"/>
        <v>#DIV/0!</v>
      </c>
      <c r="BH406" s="197" t="e">
        <f t="shared" si="378"/>
        <v>#DIV/0!</v>
      </c>
      <c r="BI406" s="197" t="e">
        <f t="shared" si="378"/>
        <v>#DIV/0!</v>
      </c>
      <c r="BJ406" s="197" t="e">
        <f t="shared" si="378"/>
        <v>#DIV/0!</v>
      </c>
      <c r="BK406" s="197" t="e">
        <f t="shared" si="378"/>
        <v>#DIV/0!</v>
      </c>
      <c r="BL406" s="197" t="e">
        <f t="shared" si="378"/>
        <v>#DIV/0!</v>
      </c>
      <c r="BM406" s="197" t="e">
        <f t="shared" si="378"/>
        <v>#DIV/0!</v>
      </c>
      <c r="BN406" s="197" t="e">
        <f>BN404+BN405*(BN380-1)</f>
        <v>#DIV/0!</v>
      </c>
    </row>
    <row r="407" spans="2:66" hidden="1" outlineLevel="1">
      <c r="E407" s="16"/>
    </row>
    <row r="408" spans="2:66" hidden="1" outlineLevel="1">
      <c r="B408" s="90" t="s">
        <v>318</v>
      </c>
    </row>
    <row r="409" spans="2:66" hidden="1" outlineLevel="1"/>
    <row r="410" spans="2:66" hidden="1" outlineLevel="1">
      <c r="C410" s="16" t="s">
        <v>319</v>
      </c>
    </row>
    <row r="411" spans="2:66" hidden="1" outlineLevel="1">
      <c r="E411" s="222" t="s">
        <v>248</v>
      </c>
      <c r="J411" t="s">
        <v>101</v>
      </c>
      <c r="K411" s="103" t="e">
        <f t="array" ref="K411">IF(OR(L411:BM411&lt;0,L411:BM411&gt;1),"error","ok")</f>
        <v>#DIV/0!</v>
      </c>
      <c r="R411" s="189">
        <f t="shared" ref="R411:AV411" si="379">R403</f>
        <v>2</v>
      </c>
      <c r="S411" s="189" t="e">
        <f t="shared" si="379"/>
        <v>#DIV/0!</v>
      </c>
      <c r="T411" s="189" t="e">
        <f t="shared" si="379"/>
        <v>#DIV/0!</v>
      </c>
      <c r="U411" s="189" t="e">
        <f t="shared" si="379"/>
        <v>#DIV/0!</v>
      </c>
      <c r="V411" s="189" t="e">
        <f t="shared" si="379"/>
        <v>#DIV/0!</v>
      </c>
      <c r="W411" s="189" t="e">
        <f t="shared" si="379"/>
        <v>#DIV/0!</v>
      </c>
      <c r="X411" s="189" t="e">
        <f t="shared" si="379"/>
        <v>#DIV/0!</v>
      </c>
      <c r="Y411" s="189" t="e">
        <f t="shared" si="379"/>
        <v>#DIV/0!</v>
      </c>
      <c r="Z411" s="189" t="e">
        <f t="shared" si="379"/>
        <v>#DIV/0!</v>
      </c>
      <c r="AA411" s="189" t="e">
        <f t="shared" si="379"/>
        <v>#DIV/0!</v>
      </c>
      <c r="AB411" s="189" t="e">
        <f t="shared" si="379"/>
        <v>#DIV/0!</v>
      </c>
      <c r="AC411" s="189" t="e">
        <f t="shared" si="379"/>
        <v>#DIV/0!</v>
      </c>
      <c r="AD411" s="189" t="e">
        <f t="shared" si="379"/>
        <v>#DIV/0!</v>
      </c>
      <c r="AE411" s="189" t="e">
        <f t="shared" si="379"/>
        <v>#DIV/0!</v>
      </c>
      <c r="AF411" s="189" t="e">
        <f t="shared" si="379"/>
        <v>#DIV/0!</v>
      </c>
      <c r="AG411" s="189" t="e">
        <f t="shared" si="379"/>
        <v>#DIV/0!</v>
      </c>
      <c r="AH411" s="189" t="e">
        <f t="shared" si="379"/>
        <v>#DIV/0!</v>
      </c>
      <c r="AI411" s="189" t="e">
        <f t="shared" si="379"/>
        <v>#DIV/0!</v>
      </c>
      <c r="AJ411" s="189" t="e">
        <f t="shared" si="379"/>
        <v>#DIV/0!</v>
      </c>
      <c r="AK411" s="189" t="e">
        <f t="shared" si="379"/>
        <v>#DIV/0!</v>
      </c>
      <c r="AL411" s="189" t="e">
        <f t="shared" si="379"/>
        <v>#DIV/0!</v>
      </c>
      <c r="AM411" s="189" t="e">
        <f t="shared" si="379"/>
        <v>#DIV/0!</v>
      </c>
      <c r="AN411" s="189" t="e">
        <f t="shared" si="379"/>
        <v>#DIV/0!</v>
      </c>
      <c r="AO411" s="189" t="e">
        <f t="shared" si="379"/>
        <v>#DIV/0!</v>
      </c>
      <c r="AP411" s="189" t="e">
        <f t="shared" si="379"/>
        <v>#DIV/0!</v>
      </c>
      <c r="AQ411" s="189" t="e">
        <f t="shared" si="379"/>
        <v>#DIV/0!</v>
      </c>
      <c r="AR411" s="189" t="e">
        <f t="shared" si="379"/>
        <v>#DIV/0!</v>
      </c>
      <c r="AS411" s="189" t="e">
        <f t="shared" si="379"/>
        <v>#DIV/0!</v>
      </c>
      <c r="AT411" s="189" t="e">
        <f t="shared" si="379"/>
        <v>#DIV/0!</v>
      </c>
      <c r="AU411" s="189" t="e">
        <f t="shared" si="379"/>
        <v>#DIV/0!</v>
      </c>
      <c r="AV411" s="189" t="e">
        <f t="shared" si="379"/>
        <v>#DIV/0!</v>
      </c>
      <c r="AW411" s="189" t="e">
        <f t="shared" ref="AW411:BM411" si="380">AW403</f>
        <v>#DIV/0!</v>
      </c>
      <c r="AX411" s="189" t="e">
        <f t="shared" si="380"/>
        <v>#DIV/0!</v>
      </c>
      <c r="AY411" s="189" t="e">
        <f t="shared" si="380"/>
        <v>#DIV/0!</v>
      </c>
      <c r="AZ411" s="189" t="e">
        <f t="shared" si="380"/>
        <v>#DIV/0!</v>
      </c>
      <c r="BA411" s="189" t="e">
        <f t="shared" si="380"/>
        <v>#DIV/0!</v>
      </c>
      <c r="BB411" s="189" t="e">
        <f t="shared" si="380"/>
        <v>#DIV/0!</v>
      </c>
      <c r="BC411" s="189" t="e">
        <f t="shared" si="380"/>
        <v>#DIV/0!</v>
      </c>
      <c r="BD411" s="189" t="e">
        <f t="shared" si="380"/>
        <v>#DIV/0!</v>
      </c>
      <c r="BE411" s="189" t="e">
        <f t="shared" si="380"/>
        <v>#DIV/0!</v>
      </c>
      <c r="BF411" s="189" t="e">
        <f t="shared" si="380"/>
        <v>#DIV/0!</v>
      </c>
      <c r="BG411" s="189" t="e">
        <f t="shared" si="380"/>
        <v>#DIV/0!</v>
      </c>
      <c r="BH411" s="189" t="e">
        <f t="shared" si="380"/>
        <v>#DIV/0!</v>
      </c>
      <c r="BI411" s="189" t="e">
        <f t="shared" si="380"/>
        <v>#DIV/0!</v>
      </c>
      <c r="BJ411" s="189" t="e">
        <f t="shared" si="380"/>
        <v>#DIV/0!</v>
      </c>
      <c r="BK411" s="189" t="e">
        <f t="shared" si="380"/>
        <v>#DIV/0!</v>
      </c>
      <c r="BL411" s="189" t="e">
        <f t="shared" si="380"/>
        <v>#DIV/0!</v>
      </c>
      <c r="BM411" s="189" t="e">
        <f t="shared" si="380"/>
        <v>#DIV/0!</v>
      </c>
      <c r="BN411" s="189" t="e">
        <f>BN403</f>
        <v>#DIV/0!</v>
      </c>
    </row>
    <row r="412" spans="2:66" hidden="1" outlineLevel="1">
      <c r="E412" s="62" t="s">
        <v>423</v>
      </c>
      <c r="J412" t="s">
        <v>101</v>
      </c>
      <c r="K412" s="103" t="e">
        <f t="array" ref="K412">IF(OR(L412:BM412&lt;0,L412:BM412&gt;1),"error","ok")</f>
        <v>#DIV/0!</v>
      </c>
      <c r="R412" s="71">
        <f t="shared" ref="R412:BM412" si="381">R390*R383/(1-R390)*(R380-1)</f>
        <v>0</v>
      </c>
      <c r="S412" s="71" t="e">
        <f t="shared" si="381"/>
        <v>#DIV/0!</v>
      </c>
      <c r="T412" s="71" t="e">
        <f t="shared" si="381"/>
        <v>#DIV/0!</v>
      </c>
      <c r="U412" s="71" t="e">
        <f t="shared" si="381"/>
        <v>#DIV/0!</v>
      </c>
      <c r="V412" s="71" t="e">
        <f t="shared" si="381"/>
        <v>#DIV/0!</v>
      </c>
      <c r="W412" s="71" t="e">
        <f t="shared" si="381"/>
        <v>#DIV/0!</v>
      </c>
      <c r="X412" s="71" t="e">
        <f t="shared" si="381"/>
        <v>#DIV/0!</v>
      </c>
      <c r="Y412" s="71" t="e">
        <f t="shared" si="381"/>
        <v>#DIV/0!</v>
      </c>
      <c r="Z412" s="71" t="e">
        <f t="shared" si="381"/>
        <v>#DIV/0!</v>
      </c>
      <c r="AA412" s="71" t="e">
        <f t="shared" si="381"/>
        <v>#DIV/0!</v>
      </c>
      <c r="AB412" s="71" t="e">
        <f t="shared" si="381"/>
        <v>#DIV/0!</v>
      </c>
      <c r="AC412" s="71" t="e">
        <f t="shared" si="381"/>
        <v>#DIV/0!</v>
      </c>
      <c r="AD412" s="71" t="e">
        <f t="shared" si="381"/>
        <v>#DIV/0!</v>
      </c>
      <c r="AE412" s="71" t="e">
        <f t="shared" si="381"/>
        <v>#DIV/0!</v>
      </c>
      <c r="AF412" s="71" t="e">
        <f t="shared" si="381"/>
        <v>#DIV/0!</v>
      </c>
      <c r="AG412" s="71" t="e">
        <f t="shared" si="381"/>
        <v>#DIV/0!</v>
      </c>
      <c r="AH412" s="71" t="e">
        <f t="shared" si="381"/>
        <v>#DIV/0!</v>
      </c>
      <c r="AI412" s="71" t="e">
        <f t="shared" si="381"/>
        <v>#DIV/0!</v>
      </c>
      <c r="AJ412" s="71" t="e">
        <f t="shared" si="381"/>
        <v>#DIV/0!</v>
      </c>
      <c r="AK412" s="71" t="e">
        <f t="shared" si="381"/>
        <v>#DIV/0!</v>
      </c>
      <c r="AL412" s="71" t="e">
        <f t="shared" si="381"/>
        <v>#DIV/0!</v>
      </c>
      <c r="AM412" s="71" t="e">
        <f t="shared" si="381"/>
        <v>#DIV/0!</v>
      </c>
      <c r="AN412" s="71" t="e">
        <f t="shared" si="381"/>
        <v>#DIV/0!</v>
      </c>
      <c r="AO412" s="71" t="e">
        <f t="shared" si="381"/>
        <v>#DIV/0!</v>
      </c>
      <c r="AP412" s="71" t="e">
        <f t="shared" si="381"/>
        <v>#DIV/0!</v>
      </c>
      <c r="AQ412" s="71" t="e">
        <f t="shared" si="381"/>
        <v>#DIV/0!</v>
      </c>
      <c r="AR412" s="71" t="e">
        <f t="shared" si="381"/>
        <v>#DIV/0!</v>
      </c>
      <c r="AS412" s="71" t="e">
        <f t="shared" si="381"/>
        <v>#DIV/0!</v>
      </c>
      <c r="AT412" s="71" t="e">
        <f t="shared" si="381"/>
        <v>#DIV/0!</v>
      </c>
      <c r="AU412" s="71" t="e">
        <f t="shared" si="381"/>
        <v>#DIV/0!</v>
      </c>
      <c r="AV412" s="71" t="e">
        <f t="shared" si="381"/>
        <v>#DIV/0!</v>
      </c>
      <c r="AW412" s="71" t="e">
        <f t="shared" si="381"/>
        <v>#DIV/0!</v>
      </c>
      <c r="AX412" s="71" t="e">
        <f t="shared" si="381"/>
        <v>#DIV/0!</v>
      </c>
      <c r="AY412" s="71" t="e">
        <f t="shared" si="381"/>
        <v>#DIV/0!</v>
      </c>
      <c r="AZ412" s="71" t="e">
        <f t="shared" si="381"/>
        <v>#DIV/0!</v>
      </c>
      <c r="BA412" s="71" t="e">
        <f t="shared" si="381"/>
        <v>#DIV/0!</v>
      </c>
      <c r="BB412" s="71" t="e">
        <f t="shared" si="381"/>
        <v>#DIV/0!</v>
      </c>
      <c r="BC412" s="71" t="e">
        <f t="shared" si="381"/>
        <v>#DIV/0!</v>
      </c>
      <c r="BD412" s="71" t="e">
        <f t="shared" si="381"/>
        <v>#DIV/0!</v>
      </c>
      <c r="BE412" s="71" t="e">
        <f t="shared" si="381"/>
        <v>#DIV/0!</v>
      </c>
      <c r="BF412" s="71" t="e">
        <f t="shared" si="381"/>
        <v>#DIV/0!</v>
      </c>
      <c r="BG412" s="71" t="e">
        <f t="shared" si="381"/>
        <v>#DIV/0!</v>
      </c>
      <c r="BH412" s="71" t="e">
        <f t="shared" si="381"/>
        <v>#DIV/0!</v>
      </c>
      <c r="BI412" s="71" t="e">
        <f t="shared" si="381"/>
        <v>#DIV/0!</v>
      </c>
      <c r="BJ412" s="71" t="e">
        <f t="shared" si="381"/>
        <v>#DIV/0!</v>
      </c>
      <c r="BK412" s="71" t="e">
        <f t="shared" si="381"/>
        <v>#DIV/0!</v>
      </c>
      <c r="BL412" s="71" t="e">
        <f t="shared" si="381"/>
        <v>#DIV/0!</v>
      </c>
      <c r="BM412" s="71" t="e">
        <f t="shared" si="381"/>
        <v>#DIV/0!</v>
      </c>
      <c r="BN412" s="71" t="e">
        <f>BN390*BN383/(1-BN390)*(BN380-1)</f>
        <v>#DIV/0!</v>
      </c>
    </row>
    <row r="413" spans="2:66" hidden="1" outlineLevel="1">
      <c r="E413" s="62" t="s">
        <v>424</v>
      </c>
      <c r="J413" t="s">
        <v>101</v>
      </c>
      <c r="K413" s="103" t="e">
        <f t="array" ref="K413">IF(OR(L413:BM413&lt;0,L413:BM413&gt;1),"error","ok")</f>
        <v>#DIV/0!</v>
      </c>
      <c r="R413" s="71">
        <f t="shared" ref="R413:BM413" si="382">R390*R390/(1-R390)*(R380-2)+R383*(R390/(1-R383))</f>
        <v>-1</v>
      </c>
      <c r="S413" s="71" t="e">
        <f t="shared" si="382"/>
        <v>#DIV/0!</v>
      </c>
      <c r="T413" s="71" t="e">
        <f t="shared" si="382"/>
        <v>#DIV/0!</v>
      </c>
      <c r="U413" s="71" t="e">
        <f t="shared" si="382"/>
        <v>#DIV/0!</v>
      </c>
      <c r="V413" s="71" t="e">
        <f t="shared" si="382"/>
        <v>#DIV/0!</v>
      </c>
      <c r="W413" s="71" t="e">
        <f t="shared" si="382"/>
        <v>#DIV/0!</v>
      </c>
      <c r="X413" s="71" t="e">
        <f t="shared" si="382"/>
        <v>#DIV/0!</v>
      </c>
      <c r="Y413" s="71" t="e">
        <f t="shared" si="382"/>
        <v>#DIV/0!</v>
      </c>
      <c r="Z413" s="71" t="e">
        <f t="shared" si="382"/>
        <v>#DIV/0!</v>
      </c>
      <c r="AA413" s="71" t="e">
        <f t="shared" si="382"/>
        <v>#DIV/0!</v>
      </c>
      <c r="AB413" s="71" t="e">
        <f t="shared" si="382"/>
        <v>#DIV/0!</v>
      </c>
      <c r="AC413" s="71" t="e">
        <f t="shared" si="382"/>
        <v>#DIV/0!</v>
      </c>
      <c r="AD413" s="71" t="e">
        <f t="shared" si="382"/>
        <v>#DIV/0!</v>
      </c>
      <c r="AE413" s="71" t="e">
        <f t="shared" si="382"/>
        <v>#DIV/0!</v>
      </c>
      <c r="AF413" s="71" t="e">
        <f t="shared" si="382"/>
        <v>#DIV/0!</v>
      </c>
      <c r="AG413" s="71" t="e">
        <f t="shared" si="382"/>
        <v>#DIV/0!</v>
      </c>
      <c r="AH413" s="71" t="e">
        <f t="shared" si="382"/>
        <v>#DIV/0!</v>
      </c>
      <c r="AI413" s="71" t="e">
        <f t="shared" si="382"/>
        <v>#DIV/0!</v>
      </c>
      <c r="AJ413" s="71" t="e">
        <f t="shared" si="382"/>
        <v>#DIV/0!</v>
      </c>
      <c r="AK413" s="71" t="e">
        <f t="shared" si="382"/>
        <v>#DIV/0!</v>
      </c>
      <c r="AL413" s="71" t="e">
        <f t="shared" si="382"/>
        <v>#DIV/0!</v>
      </c>
      <c r="AM413" s="71" t="e">
        <f t="shared" si="382"/>
        <v>#DIV/0!</v>
      </c>
      <c r="AN413" s="71" t="e">
        <f t="shared" si="382"/>
        <v>#DIV/0!</v>
      </c>
      <c r="AO413" s="71" t="e">
        <f t="shared" si="382"/>
        <v>#DIV/0!</v>
      </c>
      <c r="AP413" s="71" t="e">
        <f t="shared" si="382"/>
        <v>#DIV/0!</v>
      </c>
      <c r="AQ413" s="71" t="e">
        <f t="shared" si="382"/>
        <v>#DIV/0!</v>
      </c>
      <c r="AR413" s="71" t="e">
        <f t="shared" si="382"/>
        <v>#DIV/0!</v>
      </c>
      <c r="AS413" s="71" t="e">
        <f t="shared" si="382"/>
        <v>#DIV/0!</v>
      </c>
      <c r="AT413" s="71" t="e">
        <f t="shared" si="382"/>
        <v>#DIV/0!</v>
      </c>
      <c r="AU413" s="71" t="e">
        <f t="shared" si="382"/>
        <v>#DIV/0!</v>
      </c>
      <c r="AV413" s="71" t="e">
        <f t="shared" si="382"/>
        <v>#DIV/0!</v>
      </c>
      <c r="AW413" s="71" t="e">
        <f t="shared" si="382"/>
        <v>#DIV/0!</v>
      </c>
      <c r="AX413" s="71" t="e">
        <f t="shared" si="382"/>
        <v>#DIV/0!</v>
      </c>
      <c r="AY413" s="71" t="e">
        <f t="shared" si="382"/>
        <v>#DIV/0!</v>
      </c>
      <c r="AZ413" s="71" t="e">
        <f t="shared" si="382"/>
        <v>#DIV/0!</v>
      </c>
      <c r="BA413" s="71" t="e">
        <f t="shared" si="382"/>
        <v>#DIV/0!</v>
      </c>
      <c r="BB413" s="71" t="e">
        <f t="shared" si="382"/>
        <v>#DIV/0!</v>
      </c>
      <c r="BC413" s="71" t="e">
        <f t="shared" si="382"/>
        <v>#DIV/0!</v>
      </c>
      <c r="BD413" s="71" t="e">
        <f t="shared" si="382"/>
        <v>#DIV/0!</v>
      </c>
      <c r="BE413" s="71" t="e">
        <f t="shared" si="382"/>
        <v>#DIV/0!</v>
      </c>
      <c r="BF413" s="71" t="e">
        <f t="shared" si="382"/>
        <v>#DIV/0!</v>
      </c>
      <c r="BG413" s="71" t="e">
        <f t="shared" si="382"/>
        <v>#DIV/0!</v>
      </c>
      <c r="BH413" s="71" t="e">
        <f t="shared" si="382"/>
        <v>#DIV/0!</v>
      </c>
      <c r="BI413" s="71" t="e">
        <f t="shared" si="382"/>
        <v>#DIV/0!</v>
      </c>
      <c r="BJ413" s="71" t="e">
        <f t="shared" si="382"/>
        <v>#DIV/0!</v>
      </c>
      <c r="BK413" s="71" t="e">
        <f t="shared" si="382"/>
        <v>#DIV/0!</v>
      </c>
      <c r="BL413" s="71" t="e">
        <f t="shared" si="382"/>
        <v>#DIV/0!</v>
      </c>
      <c r="BM413" s="71" t="e">
        <f t="shared" si="382"/>
        <v>#DIV/0!</v>
      </c>
      <c r="BN413" s="71" t="e">
        <f>BN390*BN390/(1-BN390)*(BN380-2)+BN383*(BN390/(1-BN383))</f>
        <v>#DIV/0!</v>
      </c>
    </row>
    <row r="414" spans="2:66" hidden="1" outlineLevel="1">
      <c r="E414" s="83" t="s">
        <v>132</v>
      </c>
      <c r="K414" s="103" t="e">
        <f t="array" ref="K414">IF(AND(R414:BM414=1),"ok","error")</f>
        <v>#DIV/0!</v>
      </c>
      <c r="R414" s="197">
        <f t="shared" ref="R414:BM414" si="383">R412+R413*(R380-1)</f>
        <v>1</v>
      </c>
      <c r="S414" s="197" t="e">
        <f t="shared" si="383"/>
        <v>#DIV/0!</v>
      </c>
      <c r="T414" s="197" t="e">
        <f t="shared" si="383"/>
        <v>#DIV/0!</v>
      </c>
      <c r="U414" s="197" t="e">
        <f t="shared" si="383"/>
        <v>#DIV/0!</v>
      </c>
      <c r="V414" s="197" t="e">
        <f t="shared" si="383"/>
        <v>#DIV/0!</v>
      </c>
      <c r="W414" s="197" t="e">
        <f t="shared" si="383"/>
        <v>#DIV/0!</v>
      </c>
      <c r="X414" s="197" t="e">
        <f t="shared" si="383"/>
        <v>#DIV/0!</v>
      </c>
      <c r="Y414" s="197" t="e">
        <f t="shared" si="383"/>
        <v>#DIV/0!</v>
      </c>
      <c r="Z414" s="197" t="e">
        <f t="shared" si="383"/>
        <v>#DIV/0!</v>
      </c>
      <c r="AA414" s="197" t="e">
        <f t="shared" si="383"/>
        <v>#DIV/0!</v>
      </c>
      <c r="AB414" s="197" t="e">
        <f t="shared" si="383"/>
        <v>#DIV/0!</v>
      </c>
      <c r="AC414" s="197" t="e">
        <f t="shared" si="383"/>
        <v>#DIV/0!</v>
      </c>
      <c r="AD414" s="197" t="e">
        <f t="shared" si="383"/>
        <v>#DIV/0!</v>
      </c>
      <c r="AE414" s="197" t="e">
        <f t="shared" si="383"/>
        <v>#DIV/0!</v>
      </c>
      <c r="AF414" s="197" t="e">
        <f t="shared" si="383"/>
        <v>#DIV/0!</v>
      </c>
      <c r="AG414" s="197" t="e">
        <f t="shared" si="383"/>
        <v>#DIV/0!</v>
      </c>
      <c r="AH414" s="197" t="e">
        <f t="shared" si="383"/>
        <v>#DIV/0!</v>
      </c>
      <c r="AI414" s="197" t="e">
        <f t="shared" si="383"/>
        <v>#DIV/0!</v>
      </c>
      <c r="AJ414" s="197" t="e">
        <f t="shared" si="383"/>
        <v>#DIV/0!</v>
      </c>
      <c r="AK414" s="197" t="e">
        <f t="shared" si="383"/>
        <v>#DIV/0!</v>
      </c>
      <c r="AL414" s="197" t="e">
        <f t="shared" si="383"/>
        <v>#DIV/0!</v>
      </c>
      <c r="AM414" s="197" t="e">
        <f t="shared" si="383"/>
        <v>#DIV/0!</v>
      </c>
      <c r="AN414" s="197" t="e">
        <f t="shared" si="383"/>
        <v>#DIV/0!</v>
      </c>
      <c r="AO414" s="197" t="e">
        <f t="shared" si="383"/>
        <v>#DIV/0!</v>
      </c>
      <c r="AP414" s="197" t="e">
        <f t="shared" si="383"/>
        <v>#DIV/0!</v>
      </c>
      <c r="AQ414" s="197" t="e">
        <f t="shared" si="383"/>
        <v>#DIV/0!</v>
      </c>
      <c r="AR414" s="197" t="e">
        <f t="shared" si="383"/>
        <v>#DIV/0!</v>
      </c>
      <c r="AS414" s="197" t="e">
        <f t="shared" si="383"/>
        <v>#DIV/0!</v>
      </c>
      <c r="AT414" s="197" t="e">
        <f t="shared" si="383"/>
        <v>#DIV/0!</v>
      </c>
      <c r="AU414" s="197" t="e">
        <f t="shared" si="383"/>
        <v>#DIV/0!</v>
      </c>
      <c r="AV414" s="197" t="e">
        <f t="shared" si="383"/>
        <v>#DIV/0!</v>
      </c>
      <c r="AW414" s="197" t="e">
        <f t="shared" si="383"/>
        <v>#DIV/0!</v>
      </c>
      <c r="AX414" s="197" t="e">
        <f t="shared" si="383"/>
        <v>#DIV/0!</v>
      </c>
      <c r="AY414" s="197" t="e">
        <f t="shared" si="383"/>
        <v>#DIV/0!</v>
      </c>
      <c r="AZ414" s="197" t="e">
        <f t="shared" si="383"/>
        <v>#DIV/0!</v>
      </c>
      <c r="BA414" s="197" t="e">
        <f t="shared" si="383"/>
        <v>#DIV/0!</v>
      </c>
      <c r="BB414" s="197" t="e">
        <f t="shared" si="383"/>
        <v>#DIV/0!</v>
      </c>
      <c r="BC414" s="197" t="e">
        <f t="shared" si="383"/>
        <v>#DIV/0!</v>
      </c>
      <c r="BD414" s="197" t="e">
        <f t="shared" si="383"/>
        <v>#DIV/0!</v>
      </c>
      <c r="BE414" s="197" t="e">
        <f t="shared" si="383"/>
        <v>#DIV/0!</v>
      </c>
      <c r="BF414" s="197" t="e">
        <f t="shared" si="383"/>
        <v>#DIV/0!</v>
      </c>
      <c r="BG414" s="197" t="e">
        <f t="shared" si="383"/>
        <v>#DIV/0!</v>
      </c>
      <c r="BH414" s="197" t="e">
        <f t="shared" si="383"/>
        <v>#DIV/0!</v>
      </c>
      <c r="BI414" s="197" t="e">
        <f t="shared" si="383"/>
        <v>#DIV/0!</v>
      </c>
      <c r="BJ414" s="197" t="e">
        <f t="shared" si="383"/>
        <v>#DIV/0!</v>
      </c>
      <c r="BK414" s="197" t="e">
        <f t="shared" si="383"/>
        <v>#DIV/0!</v>
      </c>
      <c r="BL414" s="197" t="e">
        <f t="shared" si="383"/>
        <v>#DIV/0!</v>
      </c>
      <c r="BM414" s="197" t="e">
        <f t="shared" si="383"/>
        <v>#DIV/0!</v>
      </c>
      <c r="BN414" s="197" t="e">
        <f>BN412+BN413*(BN380-1)</f>
        <v>#DIV/0!</v>
      </c>
    </row>
    <row r="415" spans="2:66" hidden="1" outlineLevel="1"/>
    <row r="416" spans="2:66" hidden="1" outlineLevel="1">
      <c r="B416" s="73" t="s">
        <v>320</v>
      </c>
    </row>
    <row r="417" spans="1:66" hidden="1" outlineLevel="1">
      <c r="C417" s="107" t="s">
        <v>315</v>
      </c>
      <c r="J417" t="s">
        <v>119</v>
      </c>
      <c r="R417" s="207">
        <f t="shared" ref="R417:W417" si="384">R397*R372</f>
        <v>0</v>
      </c>
      <c r="S417" s="207" t="e">
        <f t="shared" si="384"/>
        <v>#DIV/0!</v>
      </c>
      <c r="T417" s="207" t="e">
        <f t="shared" si="384"/>
        <v>#DIV/0!</v>
      </c>
      <c r="U417" s="207" t="e">
        <f t="shared" si="384"/>
        <v>#DIV/0!</v>
      </c>
      <c r="V417" s="207" t="e">
        <f t="shared" si="384"/>
        <v>#DIV/0!</v>
      </c>
      <c r="W417" s="207" t="e">
        <f t="shared" si="384"/>
        <v>#DIV/0!</v>
      </c>
      <c r="X417" s="207" t="e">
        <f t="shared" ref="X417:BN417" si="385">X397*X372</f>
        <v>#DIV/0!</v>
      </c>
      <c r="Y417" s="207" t="e">
        <f t="shared" si="385"/>
        <v>#DIV/0!</v>
      </c>
      <c r="Z417" s="207" t="e">
        <f t="shared" si="385"/>
        <v>#DIV/0!</v>
      </c>
      <c r="AA417" s="207" t="e">
        <f t="shared" si="385"/>
        <v>#DIV/0!</v>
      </c>
      <c r="AB417" s="207" t="e">
        <f t="shared" si="385"/>
        <v>#DIV/0!</v>
      </c>
      <c r="AC417" s="207" t="e">
        <f t="shared" si="385"/>
        <v>#DIV/0!</v>
      </c>
      <c r="AD417" s="207" t="e">
        <f t="shared" si="385"/>
        <v>#DIV/0!</v>
      </c>
      <c r="AE417" s="207" t="e">
        <f t="shared" si="385"/>
        <v>#DIV/0!</v>
      </c>
      <c r="AF417" s="207" t="e">
        <f t="shared" si="385"/>
        <v>#DIV/0!</v>
      </c>
      <c r="AG417" s="207" t="e">
        <f t="shared" si="385"/>
        <v>#DIV/0!</v>
      </c>
      <c r="AH417" s="207" t="e">
        <f t="shared" si="385"/>
        <v>#DIV/0!</v>
      </c>
      <c r="AI417" s="207" t="e">
        <f t="shared" si="385"/>
        <v>#DIV/0!</v>
      </c>
      <c r="AJ417" s="207" t="e">
        <f t="shared" si="385"/>
        <v>#DIV/0!</v>
      </c>
      <c r="AK417" s="207" t="e">
        <f t="shared" si="385"/>
        <v>#DIV/0!</v>
      </c>
      <c r="AL417" s="207" t="e">
        <f t="shared" si="385"/>
        <v>#DIV/0!</v>
      </c>
      <c r="AM417" s="207" t="e">
        <f t="shared" si="385"/>
        <v>#DIV/0!</v>
      </c>
      <c r="AN417" s="207" t="e">
        <f t="shared" si="385"/>
        <v>#DIV/0!</v>
      </c>
      <c r="AO417" s="207" t="e">
        <f t="shared" si="385"/>
        <v>#DIV/0!</v>
      </c>
      <c r="AP417" s="207" t="e">
        <f t="shared" si="385"/>
        <v>#DIV/0!</v>
      </c>
      <c r="AQ417" s="207" t="e">
        <f t="shared" si="385"/>
        <v>#DIV/0!</v>
      </c>
      <c r="AR417" s="207" t="e">
        <f t="shared" si="385"/>
        <v>#DIV/0!</v>
      </c>
      <c r="AS417" s="207" t="e">
        <f t="shared" si="385"/>
        <v>#DIV/0!</v>
      </c>
      <c r="AT417" s="207" t="e">
        <f t="shared" si="385"/>
        <v>#DIV/0!</v>
      </c>
      <c r="AU417" s="207" t="e">
        <f t="shared" si="385"/>
        <v>#DIV/0!</v>
      </c>
      <c r="AV417" s="207" t="e">
        <f t="shared" si="385"/>
        <v>#DIV/0!</v>
      </c>
      <c r="AW417" s="207" t="e">
        <f t="shared" si="385"/>
        <v>#DIV/0!</v>
      </c>
      <c r="AX417" s="207" t="e">
        <f t="shared" si="385"/>
        <v>#DIV/0!</v>
      </c>
      <c r="AY417" s="207" t="e">
        <f t="shared" si="385"/>
        <v>#DIV/0!</v>
      </c>
      <c r="AZ417" s="207" t="e">
        <f t="shared" si="385"/>
        <v>#DIV/0!</v>
      </c>
      <c r="BA417" s="207" t="e">
        <f t="shared" si="385"/>
        <v>#DIV/0!</v>
      </c>
      <c r="BB417" s="207" t="e">
        <f t="shared" si="385"/>
        <v>#DIV/0!</v>
      </c>
      <c r="BC417" s="207" t="e">
        <f t="shared" si="385"/>
        <v>#DIV/0!</v>
      </c>
      <c r="BD417" s="207" t="e">
        <f t="shared" si="385"/>
        <v>#DIV/0!</v>
      </c>
      <c r="BE417" s="207" t="e">
        <f t="shared" si="385"/>
        <v>#DIV/0!</v>
      </c>
      <c r="BF417" s="207" t="e">
        <f t="shared" si="385"/>
        <v>#DIV/0!</v>
      </c>
      <c r="BG417" s="207" t="e">
        <f t="shared" si="385"/>
        <v>#DIV/0!</v>
      </c>
      <c r="BH417" s="207" t="e">
        <f t="shared" si="385"/>
        <v>#DIV/0!</v>
      </c>
      <c r="BI417" s="207" t="e">
        <f t="shared" si="385"/>
        <v>#DIV/0!</v>
      </c>
      <c r="BJ417" s="207" t="e">
        <f t="shared" si="385"/>
        <v>#DIV/0!</v>
      </c>
      <c r="BK417" s="207" t="e">
        <f t="shared" si="385"/>
        <v>#DIV/0!</v>
      </c>
      <c r="BL417" s="207" t="e">
        <f t="shared" si="385"/>
        <v>#DIV/0!</v>
      </c>
      <c r="BM417" s="207" t="e">
        <f t="shared" si="385"/>
        <v>#DIV/0!</v>
      </c>
      <c r="BN417" s="207" t="e">
        <f t="shared" si="385"/>
        <v>#DIV/0!</v>
      </c>
    </row>
    <row r="418" spans="1:66" hidden="1" outlineLevel="1">
      <c r="C418" s="107" t="s">
        <v>316</v>
      </c>
      <c r="J418" t="s">
        <v>119</v>
      </c>
      <c r="R418" s="207">
        <f t="shared" ref="R418:W418" si="386">R403*R372</f>
        <v>0</v>
      </c>
      <c r="S418" s="207" t="e">
        <f t="shared" si="386"/>
        <v>#DIV/0!</v>
      </c>
      <c r="T418" s="207" t="e">
        <f t="shared" si="386"/>
        <v>#DIV/0!</v>
      </c>
      <c r="U418" s="207" t="e">
        <f t="shared" si="386"/>
        <v>#DIV/0!</v>
      </c>
      <c r="V418" s="207" t="e">
        <f t="shared" si="386"/>
        <v>#DIV/0!</v>
      </c>
      <c r="W418" s="207" t="e">
        <f t="shared" si="386"/>
        <v>#DIV/0!</v>
      </c>
      <c r="X418" s="207" t="e">
        <f t="shared" ref="X418:BN418" si="387">X403*X372</f>
        <v>#DIV/0!</v>
      </c>
      <c r="Y418" s="207" t="e">
        <f t="shared" si="387"/>
        <v>#DIV/0!</v>
      </c>
      <c r="Z418" s="207" t="e">
        <f t="shared" si="387"/>
        <v>#DIV/0!</v>
      </c>
      <c r="AA418" s="207" t="e">
        <f t="shared" si="387"/>
        <v>#DIV/0!</v>
      </c>
      <c r="AB418" s="207" t="e">
        <f t="shared" si="387"/>
        <v>#DIV/0!</v>
      </c>
      <c r="AC418" s="207" t="e">
        <f t="shared" si="387"/>
        <v>#DIV/0!</v>
      </c>
      <c r="AD418" s="207" t="e">
        <f t="shared" si="387"/>
        <v>#DIV/0!</v>
      </c>
      <c r="AE418" s="207" t="e">
        <f t="shared" si="387"/>
        <v>#DIV/0!</v>
      </c>
      <c r="AF418" s="207" t="e">
        <f t="shared" si="387"/>
        <v>#DIV/0!</v>
      </c>
      <c r="AG418" s="207" t="e">
        <f t="shared" si="387"/>
        <v>#DIV/0!</v>
      </c>
      <c r="AH418" s="207" t="e">
        <f t="shared" si="387"/>
        <v>#DIV/0!</v>
      </c>
      <c r="AI418" s="207" t="e">
        <f t="shared" si="387"/>
        <v>#DIV/0!</v>
      </c>
      <c r="AJ418" s="207" t="e">
        <f t="shared" si="387"/>
        <v>#DIV/0!</v>
      </c>
      <c r="AK418" s="207" t="e">
        <f t="shared" si="387"/>
        <v>#DIV/0!</v>
      </c>
      <c r="AL418" s="207" t="e">
        <f t="shared" si="387"/>
        <v>#DIV/0!</v>
      </c>
      <c r="AM418" s="207" t="e">
        <f t="shared" si="387"/>
        <v>#DIV/0!</v>
      </c>
      <c r="AN418" s="207" t="e">
        <f t="shared" si="387"/>
        <v>#DIV/0!</v>
      </c>
      <c r="AO418" s="207" t="e">
        <f t="shared" si="387"/>
        <v>#DIV/0!</v>
      </c>
      <c r="AP418" s="207" t="e">
        <f t="shared" si="387"/>
        <v>#DIV/0!</v>
      </c>
      <c r="AQ418" s="207" t="e">
        <f t="shared" si="387"/>
        <v>#DIV/0!</v>
      </c>
      <c r="AR418" s="207" t="e">
        <f t="shared" si="387"/>
        <v>#DIV/0!</v>
      </c>
      <c r="AS418" s="207" t="e">
        <f t="shared" si="387"/>
        <v>#DIV/0!</v>
      </c>
      <c r="AT418" s="207" t="e">
        <f t="shared" si="387"/>
        <v>#DIV/0!</v>
      </c>
      <c r="AU418" s="207" t="e">
        <f t="shared" si="387"/>
        <v>#DIV/0!</v>
      </c>
      <c r="AV418" s="207" t="e">
        <f t="shared" si="387"/>
        <v>#DIV/0!</v>
      </c>
      <c r="AW418" s="207" t="e">
        <f t="shared" si="387"/>
        <v>#DIV/0!</v>
      </c>
      <c r="AX418" s="207" t="e">
        <f t="shared" si="387"/>
        <v>#DIV/0!</v>
      </c>
      <c r="AY418" s="207" t="e">
        <f t="shared" si="387"/>
        <v>#DIV/0!</v>
      </c>
      <c r="AZ418" s="207" t="e">
        <f t="shared" si="387"/>
        <v>#DIV/0!</v>
      </c>
      <c r="BA418" s="207" t="e">
        <f t="shared" si="387"/>
        <v>#DIV/0!</v>
      </c>
      <c r="BB418" s="207" t="e">
        <f t="shared" si="387"/>
        <v>#DIV/0!</v>
      </c>
      <c r="BC418" s="207" t="e">
        <f t="shared" si="387"/>
        <v>#DIV/0!</v>
      </c>
      <c r="BD418" s="207" t="e">
        <f t="shared" si="387"/>
        <v>#DIV/0!</v>
      </c>
      <c r="BE418" s="207" t="e">
        <f t="shared" si="387"/>
        <v>#DIV/0!</v>
      </c>
      <c r="BF418" s="207" t="e">
        <f t="shared" si="387"/>
        <v>#DIV/0!</v>
      </c>
      <c r="BG418" s="207" t="e">
        <f t="shared" si="387"/>
        <v>#DIV/0!</v>
      </c>
      <c r="BH418" s="207" t="e">
        <f t="shared" si="387"/>
        <v>#DIV/0!</v>
      </c>
      <c r="BI418" s="207" t="e">
        <f t="shared" si="387"/>
        <v>#DIV/0!</v>
      </c>
      <c r="BJ418" s="207" t="e">
        <f t="shared" si="387"/>
        <v>#DIV/0!</v>
      </c>
      <c r="BK418" s="207" t="e">
        <f t="shared" si="387"/>
        <v>#DIV/0!</v>
      </c>
      <c r="BL418" s="207" t="e">
        <f t="shared" si="387"/>
        <v>#DIV/0!</v>
      </c>
      <c r="BM418" s="207" t="e">
        <f t="shared" si="387"/>
        <v>#DIV/0!</v>
      </c>
      <c r="BN418" s="207" t="e">
        <f t="shared" si="387"/>
        <v>#DIV/0!</v>
      </c>
    </row>
    <row r="419" spans="1:66" hidden="1" outlineLevel="1">
      <c r="C419" s="107" t="s">
        <v>317</v>
      </c>
      <c r="J419" t="s">
        <v>119</v>
      </c>
      <c r="R419" s="207">
        <f t="shared" ref="R419:W419" si="388">R372*R411</f>
        <v>0</v>
      </c>
      <c r="S419" s="207" t="e">
        <f t="shared" si="388"/>
        <v>#DIV/0!</v>
      </c>
      <c r="T419" s="207" t="e">
        <f t="shared" si="388"/>
        <v>#DIV/0!</v>
      </c>
      <c r="U419" s="207" t="e">
        <f t="shared" si="388"/>
        <v>#DIV/0!</v>
      </c>
      <c r="V419" s="207" t="e">
        <f t="shared" si="388"/>
        <v>#DIV/0!</v>
      </c>
      <c r="W419" s="207" t="e">
        <f t="shared" si="388"/>
        <v>#DIV/0!</v>
      </c>
      <c r="X419" s="207" t="e">
        <f t="shared" ref="X419:BN419" si="389">X372*X411</f>
        <v>#DIV/0!</v>
      </c>
      <c r="Y419" s="207" t="e">
        <f t="shared" si="389"/>
        <v>#DIV/0!</v>
      </c>
      <c r="Z419" s="207" t="e">
        <f t="shared" si="389"/>
        <v>#DIV/0!</v>
      </c>
      <c r="AA419" s="207" t="e">
        <f t="shared" si="389"/>
        <v>#DIV/0!</v>
      </c>
      <c r="AB419" s="207" t="e">
        <f t="shared" si="389"/>
        <v>#DIV/0!</v>
      </c>
      <c r="AC419" s="207" t="e">
        <f t="shared" si="389"/>
        <v>#DIV/0!</v>
      </c>
      <c r="AD419" s="207" t="e">
        <f t="shared" si="389"/>
        <v>#DIV/0!</v>
      </c>
      <c r="AE419" s="207" t="e">
        <f t="shared" si="389"/>
        <v>#DIV/0!</v>
      </c>
      <c r="AF419" s="207" t="e">
        <f t="shared" si="389"/>
        <v>#DIV/0!</v>
      </c>
      <c r="AG419" s="207" t="e">
        <f t="shared" si="389"/>
        <v>#DIV/0!</v>
      </c>
      <c r="AH419" s="207" t="e">
        <f t="shared" si="389"/>
        <v>#DIV/0!</v>
      </c>
      <c r="AI419" s="207" t="e">
        <f t="shared" si="389"/>
        <v>#DIV/0!</v>
      </c>
      <c r="AJ419" s="207" t="e">
        <f t="shared" si="389"/>
        <v>#DIV/0!</v>
      </c>
      <c r="AK419" s="207" t="e">
        <f t="shared" si="389"/>
        <v>#DIV/0!</v>
      </c>
      <c r="AL419" s="207" t="e">
        <f t="shared" si="389"/>
        <v>#DIV/0!</v>
      </c>
      <c r="AM419" s="207" t="e">
        <f t="shared" si="389"/>
        <v>#DIV/0!</v>
      </c>
      <c r="AN419" s="207" t="e">
        <f t="shared" si="389"/>
        <v>#DIV/0!</v>
      </c>
      <c r="AO419" s="207" t="e">
        <f t="shared" si="389"/>
        <v>#DIV/0!</v>
      </c>
      <c r="AP419" s="207" t="e">
        <f t="shared" si="389"/>
        <v>#DIV/0!</v>
      </c>
      <c r="AQ419" s="207" t="e">
        <f t="shared" si="389"/>
        <v>#DIV/0!</v>
      </c>
      <c r="AR419" s="207" t="e">
        <f t="shared" si="389"/>
        <v>#DIV/0!</v>
      </c>
      <c r="AS419" s="207" t="e">
        <f t="shared" si="389"/>
        <v>#DIV/0!</v>
      </c>
      <c r="AT419" s="207" t="e">
        <f t="shared" si="389"/>
        <v>#DIV/0!</v>
      </c>
      <c r="AU419" s="207" t="e">
        <f t="shared" si="389"/>
        <v>#DIV/0!</v>
      </c>
      <c r="AV419" s="207" t="e">
        <f t="shared" si="389"/>
        <v>#DIV/0!</v>
      </c>
      <c r="AW419" s="207" t="e">
        <f t="shared" si="389"/>
        <v>#DIV/0!</v>
      </c>
      <c r="AX419" s="207" t="e">
        <f t="shared" si="389"/>
        <v>#DIV/0!</v>
      </c>
      <c r="AY419" s="207" t="e">
        <f t="shared" si="389"/>
        <v>#DIV/0!</v>
      </c>
      <c r="AZ419" s="207" t="e">
        <f t="shared" si="389"/>
        <v>#DIV/0!</v>
      </c>
      <c r="BA419" s="207" t="e">
        <f t="shared" si="389"/>
        <v>#DIV/0!</v>
      </c>
      <c r="BB419" s="207" t="e">
        <f t="shared" si="389"/>
        <v>#DIV/0!</v>
      </c>
      <c r="BC419" s="207" t="e">
        <f t="shared" si="389"/>
        <v>#DIV/0!</v>
      </c>
      <c r="BD419" s="207" t="e">
        <f t="shared" si="389"/>
        <v>#DIV/0!</v>
      </c>
      <c r="BE419" s="207" t="e">
        <f t="shared" si="389"/>
        <v>#DIV/0!</v>
      </c>
      <c r="BF419" s="207" t="e">
        <f t="shared" si="389"/>
        <v>#DIV/0!</v>
      </c>
      <c r="BG419" s="207" t="e">
        <f t="shared" si="389"/>
        <v>#DIV/0!</v>
      </c>
      <c r="BH419" s="207" t="e">
        <f t="shared" si="389"/>
        <v>#DIV/0!</v>
      </c>
      <c r="BI419" s="207" t="e">
        <f t="shared" si="389"/>
        <v>#DIV/0!</v>
      </c>
      <c r="BJ419" s="207" t="e">
        <f t="shared" si="389"/>
        <v>#DIV/0!</v>
      </c>
      <c r="BK419" s="207" t="e">
        <f t="shared" si="389"/>
        <v>#DIV/0!</v>
      </c>
      <c r="BL419" s="207" t="e">
        <f t="shared" si="389"/>
        <v>#DIV/0!</v>
      </c>
      <c r="BM419" s="207" t="e">
        <f t="shared" si="389"/>
        <v>#DIV/0!</v>
      </c>
      <c r="BN419" s="207" t="e">
        <f t="shared" si="389"/>
        <v>#DIV/0!</v>
      </c>
    </row>
    <row r="420" spans="1:66" hidden="1" outlineLevel="1"/>
    <row r="421" spans="1:66" hidden="1" outlineLevel="1">
      <c r="B421" s="73" t="s">
        <v>322</v>
      </c>
    </row>
    <row r="422" spans="1:66" hidden="1" outlineLevel="1">
      <c r="A422" s="281" t="s">
        <v>536</v>
      </c>
      <c r="B422" s="73"/>
      <c r="C422" t="s">
        <v>398</v>
      </c>
      <c r="G422" s="60" t="s">
        <v>323</v>
      </c>
      <c r="J422" t="s">
        <v>101</v>
      </c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9">
        <f>AG422</f>
        <v>0</v>
      </c>
      <c r="AI422" s="189">
        <f t="shared" ref="AI422:BN422" si="390">AH422</f>
        <v>0</v>
      </c>
      <c r="AJ422" s="189">
        <f t="shared" si="390"/>
        <v>0</v>
      </c>
      <c r="AK422" s="189">
        <f t="shared" si="390"/>
        <v>0</v>
      </c>
      <c r="AL422" s="189">
        <f t="shared" si="390"/>
        <v>0</v>
      </c>
      <c r="AM422" s="189">
        <f t="shared" si="390"/>
        <v>0</v>
      </c>
      <c r="AN422" s="189">
        <f t="shared" si="390"/>
        <v>0</v>
      </c>
      <c r="AO422" s="189">
        <f t="shared" si="390"/>
        <v>0</v>
      </c>
      <c r="AP422" s="189">
        <f t="shared" si="390"/>
        <v>0</v>
      </c>
      <c r="AQ422" s="189">
        <f t="shared" si="390"/>
        <v>0</v>
      </c>
      <c r="AR422" s="189">
        <f t="shared" si="390"/>
        <v>0</v>
      </c>
      <c r="AS422" s="189">
        <f t="shared" si="390"/>
        <v>0</v>
      </c>
      <c r="AT422" s="189">
        <f t="shared" si="390"/>
        <v>0</v>
      </c>
      <c r="AU422" s="189">
        <f t="shared" si="390"/>
        <v>0</v>
      </c>
      <c r="AV422" s="189">
        <f t="shared" si="390"/>
        <v>0</v>
      </c>
      <c r="AW422" s="189">
        <f t="shared" si="390"/>
        <v>0</v>
      </c>
      <c r="AX422" s="189">
        <f t="shared" si="390"/>
        <v>0</v>
      </c>
      <c r="AY422" s="189">
        <f t="shared" si="390"/>
        <v>0</v>
      </c>
      <c r="AZ422" s="189">
        <f t="shared" si="390"/>
        <v>0</v>
      </c>
      <c r="BA422" s="189">
        <f t="shared" si="390"/>
        <v>0</v>
      </c>
      <c r="BB422" s="189">
        <f t="shared" si="390"/>
        <v>0</v>
      </c>
      <c r="BC422" s="189">
        <f t="shared" si="390"/>
        <v>0</v>
      </c>
      <c r="BD422" s="189">
        <f t="shared" si="390"/>
        <v>0</v>
      </c>
      <c r="BE422" s="189">
        <f t="shared" si="390"/>
        <v>0</v>
      </c>
      <c r="BF422" s="189">
        <f t="shared" si="390"/>
        <v>0</v>
      </c>
      <c r="BG422" s="189">
        <f t="shared" si="390"/>
        <v>0</v>
      </c>
      <c r="BH422" s="189">
        <f t="shared" si="390"/>
        <v>0</v>
      </c>
      <c r="BI422" s="189">
        <f t="shared" si="390"/>
        <v>0</v>
      </c>
      <c r="BJ422" s="189">
        <f t="shared" si="390"/>
        <v>0</v>
      </c>
      <c r="BK422" s="189">
        <f t="shared" si="390"/>
        <v>0</v>
      </c>
      <c r="BL422" s="189">
        <f t="shared" si="390"/>
        <v>0</v>
      </c>
      <c r="BM422" s="189">
        <f t="shared" si="390"/>
        <v>0</v>
      </c>
      <c r="BN422" s="189">
        <f t="shared" si="390"/>
        <v>0</v>
      </c>
    </row>
    <row r="423" spans="1:66" hidden="1" outlineLevel="1">
      <c r="A423" s="281" t="s">
        <v>536</v>
      </c>
      <c r="C423" s="107" t="s">
        <v>315</v>
      </c>
      <c r="G423" s="109"/>
      <c r="J423" t="s">
        <v>119</v>
      </c>
      <c r="R423" s="208">
        <v>108352325.44500001</v>
      </c>
      <c r="S423" s="208">
        <v>139660254.65521339</v>
      </c>
      <c r="T423" s="208">
        <v>217682274.54277849</v>
      </c>
      <c r="U423" s="208">
        <v>248909311.33926883</v>
      </c>
      <c r="V423" s="208">
        <v>300284179.32460499</v>
      </c>
      <c r="W423" s="208">
        <v>396905908.89789474</v>
      </c>
      <c r="X423" s="208">
        <v>423116089.44693673</v>
      </c>
      <c r="Y423" s="208">
        <v>449374091.89556581</v>
      </c>
      <c r="Z423" s="208">
        <v>474762288.45740896</v>
      </c>
      <c r="AA423" s="208">
        <v>496923329.88858497</v>
      </c>
      <c r="AB423" s="208">
        <v>518191179.16199917</v>
      </c>
      <c r="AC423" s="208">
        <v>538661447.32219291</v>
      </c>
      <c r="AD423" s="208">
        <v>558415094.92934895</v>
      </c>
      <c r="AE423" s="208">
        <v>577524471.42432845</v>
      </c>
      <c r="AF423" s="208">
        <v>596056050.49636471</v>
      </c>
      <c r="AG423" s="208">
        <v>614066507.83187091</v>
      </c>
      <c r="AH423" s="208">
        <v>621485275.08082092</v>
      </c>
      <c r="AI423" s="208">
        <v>624606179.27618504</v>
      </c>
      <c r="AJ423" s="208">
        <v>627591120.68022716</v>
      </c>
      <c r="AK423" s="208">
        <v>630433114.31177437</v>
      </c>
      <c r="AL423" s="208">
        <v>633126671.78162754</v>
      </c>
      <c r="AM423" s="208">
        <v>635666125.42825758</v>
      </c>
      <c r="AN423" s="208">
        <v>638045324.2188139</v>
      </c>
      <c r="AO423" s="208">
        <v>640257947.143718</v>
      </c>
      <c r="AP423" s="208">
        <v>642298127.34996223</v>
      </c>
      <c r="AQ423" s="208">
        <v>644162007.16258335</v>
      </c>
      <c r="AR423" s="208">
        <v>645848688.89198565</v>
      </c>
      <c r="AS423" s="208">
        <v>647358597.47998965</v>
      </c>
      <c r="AT423" s="208">
        <v>648690845.86054504</v>
      </c>
      <c r="AU423" s="208">
        <v>649843087.55803776</v>
      </c>
      <c r="AV423" s="208">
        <v>650814600.17137265</v>
      </c>
      <c r="AW423" s="208">
        <v>651608549.51711178</v>
      </c>
      <c r="AX423" s="208">
        <v>652229988.41908848</v>
      </c>
      <c r="AY423" s="208">
        <v>652682390.77668452</v>
      </c>
      <c r="AZ423" s="208">
        <v>652966979.62557626</v>
      </c>
      <c r="BA423" s="208">
        <v>653085173.20908999</v>
      </c>
      <c r="BB423" s="208">
        <v>653040659.22546041</v>
      </c>
      <c r="BC423" s="208">
        <v>652838351.06448567</v>
      </c>
      <c r="BD423" s="208">
        <v>652482167.486516</v>
      </c>
      <c r="BE423" s="208">
        <v>651974363.33908594</v>
      </c>
      <c r="BF423" s="208">
        <v>651316631.7497611</v>
      </c>
      <c r="BG423" s="208">
        <v>650511287.32351923</v>
      </c>
      <c r="BH423" s="208">
        <v>649561077.57481813</v>
      </c>
      <c r="BI423" s="208">
        <v>648468386.16168141</v>
      </c>
      <c r="BJ423" s="208">
        <v>647578239.28340662</v>
      </c>
      <c r="BK423" s="208">
        <v>646961660.84916306</v>
      </c>
      <c r="BL423" s="208">
        <v>646345669.47752059</v>
      </c>
      <c r="BM423" s="208">
        <v>645730264.60951948</v>
      </c>
      <c r="BN423" s="208">
        <v>645115445.68673229</v>
      </c>
    </row>
    <row r="424" spans="1:66" hidden="1" outlineLevel="1">
      <c r="A424" s="281" t="s">
        <v>536</v>
      </c>
      <c r="C424" s="107" t="s">
        <v>316</v>
      </c>
      <c r="G424" s="109"/>
      <c r="J424" t="s">
        <v>119</v>
      </c>
      <c r="R424" s="208">
        <v>108352325.44500001</v>
      </c>
      <c r="S424" s="208">
        <v>110014296.78478663</v>
      </c>
      <c r="T424" s="208">
        <v>180484400.3163572</v>
      </c>
      <c r="U424" s="208">
        <v>261914616.25073117</v>
      </c>
      <c r="V424" s="208">
        <v>329338376.40539503</v>
      </c>
      <c r="W424" s="208">
        <v>441006565.44210529</v>
      </c>
      <c r="X424" s="208">
        <v>470128988.27437401</v>
      </c>
      <c r="Y424" s="208">
        <v>499304546.55062866</v>
      </c>
      <c r="Z424" s="208">
        <v>527513653.84156549</v>
      </c>
      <c r="AA424" s="208">
        <v>552137033.20953882</v>
      </c>
      <c r="AB424" s="208">
        <v>575767976.84666562</v>
      </c>
      <c r="AC424" s="208">
        <v>598512719.24688089</v>
      </c>
      <c r="AD424" s="208">
        <v>620461216.5881654</v>
      </c>
      <c r="AE424" s="208">
        <v>641693857.1381427</v>
      </c>
      <c r="AF424" s="208">
        <v>662284500.55151618</v>
      </c>
      <c r="AG424" s="208">
        <v>682296119.81318986</v>
      </c>
      <c r="AH424" s="208">
        <v>690539194.53424549</v>
      </c>
      <c r="AI424" s="208">
        <v>694006865.86242783</v>
      </c>
      <c r="AJ424" s="208">
        <v>697323467.4224745</v>
      </c>
      <c r="AK424" s="208">
        <v>700481238.12419379</v>
      </c>
      <c r="AL424" s="208">
        <v>703474079.75736392</v>
      </c>
      <c r="AM424" s="208">
        <v>706295694.92028606</v>
      </c>
      <c r="AN424" s="208">
        <v>708939249.13201535</v>
      </c>
      <c r="AO424" s="208">
        <v>711397719.0485754</v>
      </c>
      <c r="AP424" s="208">
        <v>713664585.94440246</v>
      </c>
      <c r="AQ424" s="208">
        <v>715735563.51398134</v>
      </c>
      <c r="AR424" s="208">
        <v>717609654.32442844</v>
      </c>
      <c r="AS424" s="208">
        <v>719287330.53332174</v>
      </c>
      <c r="AT424" s="208">
        <v>720767606.5117166</v>
      </c>
      <c r="AU424" s="208">
        <v>722047875.06448627</v>
      </c>
      <c r="AV424" s="208">
        <v>723127333.52374732</v>
      </c>
      <c r="AW424" s="208">
        <v>724009499.46345735</v>
      </c>
      <c r="AX424" s="208">
        <v>724699987.13232052</v>
      </c>
      <c r="AY424" s="208">
        <v>725202656.41853821</v>
      </c>
      <c r="AZ424" s="208">
        <v>725518866.25064027</v>
      </c>
      <c r="BA424" s="208">
        <v>725650192.45454443</v>
      </c>
      <c r="BB424" s="208">
        <v>725600732.47273362</v>
      </c>
      <c r="BC424" s="208">
        <v>725375945.62720633</v>
      </c>
      <c r="BD424" s="208">
        <v>724980186.09612882</v>
      </c>
      <c r="BE424" s="208">
        <v>724415959.26565099</v>
      </c>
      <c r="BF424" s="208">
        <v>723685146.38862336</v>
      </c>
      <c r="BG424" s="208">
        <v>722790319.24835467</v>
      </c>
      <c r="BH424" s="208">
        <v>721734530.63868666</v>
      </c>
      <c r="BI424" s="208">
        <v>720520429.06853473</v>
      </c>
      <c r="BJ424" s="208">
        <v>719531376.98156285</v>
      </c>
      <c r="BK424" s="208">
        <v>718846289.8324033</v>
      </c>
      <c r="BL424" s="208">
        <v>718161854.97502279</v>
      </c>
      <c r="BM424" s="208">
        <v>717478071.78835475</v>
      </c>
      <c r="BN424" s="208">
        <v>716794939.65192461</v>
      </c>
    </row>
    <row r="425" spans="1:66" hidden="1" outlineLevel="1">
      <c r="A425" s="281" t="s">
        <v>536</v>
      </c>
      <c r="C425" s="107" t="s">
        <v>317</v>
      </c>
      <c r="G425" s="109"/>
      <c r="J425" t="s">
        <v>119</v>
      </c>
      <c r="R425" s="208">
        <v>108352325.44500001</v>
      </c>
      <c r="S425" s="208">
        <v>110014296.78478663</v>
      </c>
      <c r="T425" s="208">
        <v>180484400.3163572</v>
      </c>
      <c r="U425" s="208">
        <v>261914616.25073117</v>
      </c>
      <c r="V425" s="208">
        <v>329338376.40539503</v>
      </c>
      <c r="W425" s="208">
        <v>441006565.44210529</v>
      </c>
      <c r="X425" s="208">
        <v>470128988.27437401</v>
      </c>
      <c r="Y425" s="208">
        <v>499304546.55062866</v>
      </c>
      <c r="Z425" s="208">
        <v>527513653.84156549</v>
      </c>
      <c r="AA425" s="208">
        <v>552137033.20953882</v>
      </c>
      <c r="AB425" s="208">
        <v>575767976.84666562</v>
      </c>
      <c r="AC425" s="208">
        <v>598512719.24688089</v>
      </c>
      <c r="AD425" s="208">
        <v>620461216.5881654</v>
      </c>
      <c r="AE425" s="208">
        <v>641693857.1381427</v>
      </c>
      <c r="AF425" s="208">
        <v>662284500.55151618</v>
      </c>
      <c r="AG425" s="208">
        <v>682296119.81318986</v>
      </c>
      <c r="AH425" s="208">
        <v>690539194.53424549</v>
      </c>
      <c r="AI425" s="208">
        <v>694006865.86242783</v>
      </c>
      <c r="AJ425" s="208">
        <v>697323467.4224745</v>
      </c>
      <c r="AK425" s="208">
        <v>700481238.12419379</v>
      </c>
      <c r="AL425" s="208">
        <v>703474079.75736392</v>
      </c>
      <c r="AM425" s="208">
        <v>706295694.92028606</v>
      </c>
      <c r="AN425" s="208">
        <v>708939249.13201535</v>
      </c>
      <c r="AO425" s="208">
        <v>711397719.0485754</v>
      </c>
      <c r="AP425" s="208">
        <v>713664585.94440246</v>
      </c>
      <c r="AQ425" s="208">
        <v>715735563.51398134</v>
      </c>
      <c r="AR425" s="208">
        <v>717609654.32442844</v>
      </c>
      <c r="AS425" s="208">
        <v>719287330.53332174</v>
      </c>
      <c r="AT425" s="208">
        <v>720767606.5117166</v>
      </c>
      <c r="AU425" s="208">
        <v>722047875.06448627</v>
      </c>
      <c r="AV425" s="208">
        <v>723127333.52374732</v>
      </c>
      <c r="AW425" s="208">
        <v>724009499.46345735</v>
      </c>
      <c r="AX425" s="208">
        <v>724699987.13232052</v>
      </c>
      <c r="AY425" s="208">
        <v>725202656.41853821</v>
      </c>
      <c r="AZ425" s="208">
        <v>725518866.25064027</v>
      </c>
      <c r="BA425" s="208">
        <v>725650192.45454443</v>
      </c>
      <c r="BB425" s="208">
        <v>725600732.47273362</v>
      </c>
      <c r="BC425" s="208">
        <v>725375945.62720633</v>
      </c>
      <c r="BD425" s="208">
        <v>724980186.09612882</v>
      </c>
      <c r="BE425" s="208">
        <v>724415959.26565099</v>
      </c>
      <c r="BF425" s="208">
        <v>723685146.38862336</v>
      </c>
      <c r="BG425" s="208">
        <v>722790319.24835467</v>
      </c>
      <c r="BH425" s="208">
        <v>721734530.63868666</v>
      </c>
      <c r="BI425" s="208">
        <v>720520429.06853473</v>
      </c>
      <c r="BJ425" s="208">
        <v>719531376.98156285</v>
      </c>
      <c r="BK425" s="208">
        <v>718846289.8324033</v>
      </c>
      <c r="BL425" s="208">
        <v>718161854.97502279</v>
      </c>
      <c r="BM425" s="208">
        <v>717478071.78835475</v>
      </c>
      <c r="BN425" s="208">
        <v>716794939.65192461</v>
      </c>
    </row>
    <row r="426" spans="1:66" collapsed="1">
      <c r="C426" s="107"/>
      <c r="G426" s="1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  <c r="BI426" s="209"/>
      <c r="BJ426" s="209"/>
      <c r="BK426" s="209"/>
      <c r="BL426" s="209"/>
      <c r="BM426" s="209"/>
      <c r="BN426" s="209"/>
    </row>
    <row r="428" spans="1:66" ht="15.75">
      <c r="B428" s="17" t="s">
        <v>324</v>
      </c>
      <c r="C428" s="17"/>
      <c r="D428" s="17"/>
    </row>
    <row r="429" spans="1:66" hidden="1" outlineLevel="1"/>
    <row r="430" spans="1:66" hidden="1" outlineLevel="1">
      <c r="B430" s="73" t="s">
        <v>397</v>
      </c>
    </row>
    <row r="431" spans="1:66" hidden="1" outlineLevel="1">
      <c r="A431" s="281" t="s">
        <v>536</v>
      </c>
      <c r="C431" t="s">
        <v>325</v>
      </c>
      <c r="G431" s="60" t="s">
        <v>323</v>
      </c>
      <c r="J431" t="s">
        <v>101</v>
      </c>
      <c r="P431" s="202"/>
      <c r="Q431" s="203">
        <f>P431</f>
        <v>0</v>
      </c>
      <c r="R431" s="203">
        <f t="shared" ref="R431:BN431" si="391">Q431</f>
        <v>0</v>
      </c>
      <c r="S431" s="203">
        <f t="shared" si="391"/>
        <v>0</v>
      </c>
      <c r="T431" s="203">
        <f t="shared" si="391"/>
        <v>0</v>
      </c>
      <c r="U431" s="203">
        <f t="shared" si="391"/>
        <v>0</v>
      </c>
      <c r="V431" s="203">
        <f t="shared" si="391"/>
        <v>0</v>
      </c>
      <c r="W431" s="203">
        <f t="shared" si="391"/>
        <v>0</v>
      </c>
      <c r="X431" s="203">
        <f t="shared" si="391"/>
        <v>0</v>
      </c>
      <c r="Y431" s="203">
        <f t="shared" si="391"/>
        <v>0</v>
      </c>
      <c r="Z431" s="203">
        <f t="shared" si="391"/>
        <v>0</v>
      </c>
      <c r="AA431" s="203">
        <f t="shared" si="391"/>
        <v>0</v>
      </c>
      <c r="AB431" s="203">
        <f t="shared" si="391"/>
        <v>0</v>
      </c>
      <c r="AC431" s="203">
        <f t="shared" si="391"/>
        <v>0</v>
      </c>
      <c r="AD431" s="203">
        <f t="shared" si="391"/>
        <v>0</v>
      </c>
      <c r="AE431" s="203">
        <f t="shared" si="391"/>
        <v>0</v>
      </c>
      <c r="AF431" s="203">
        <f t="shared" si="391"/>
        <v>0</v>
      </c>
      <c r="AG431" s="203">
        <f t="shared" si="391"/>
        <v>0</v>
      </c>
      <c r="AH431" s="203">
        <f t="shared" si="391"/>
        <v>0</v>
      </c>
      <c r="AI431" s="203">
        <f t="shared" si="391"/>
        <v>0</v>
      </c>
      <c r="AJ431" s="203">
        <f t="shared" si="391"/>
        <v>0</v>
      </c>
      <c r="AK431" s="203">
        <f t="shared" si="391"/>
        <v>0</v>
      </c>
      <c r="AL431" s="203">
        <f t="shared" si="391"/>
        <v>0</v>
      </c>
      <c r="AM431" s="203">
        <f t="shared" si="391"/>
        <v>0</v>
      </c>
      <c r="AN431" s="203">
        <f t="shared" si="391"/>
        <v>0</v>
      </c>
      <c r="AO431" s="203">
        <f t="shared" si="391"/>
        <v>0</v>
      </c>
      <c r="AP431" s="203">
        <f t="shared" si="391"/>
        <v>0</v>
      </c>
      <c r="AQ431" s="203">
        <f t="shared" si="391"/>
        <v>0</v>
      </c>
      <c r="AR431" s="203">
        <f t="shared" si="391"/>
        <v>0</v>
      </c>
      <c r="AS431" s="203">
        <f t="shared" si="391"/>
        <v>0</v>
      </c>
      <c r="AT431" s="203">
        <f t="shared" si="391"/>
        <v>0</v>
      </c>
      <c r="AU431" s="203">
        <f t="shared" si="391"/>
        <v>0</v>
      </c>
      <c r="AV431" s="203">
        <f t="shared" si="391"/>
        <v>0</v>
      </c>
      <c r="AW431" s="203">
        <f t="shared" si="391"/>
        <v>0</v>
      </c>
      <c r="AX431" s="203">
        <f t="shared" si="391"/>
        <v>0</v>
      </c>
      <c r="AY431" s="203">
        <f t="shared" si="391"/>
        <v>0</v>
      </c>
      <c r="AZ431" s="203">
        <f t="shared" si="391"/>
        <v>0</v>
      </c>
      <c r="BA431" s="203">
        <f t="shared" si="391"/>
        <v>0</v>
      </c>
      <c r="BB431" s="203">
        <f t="shared" si="391"/>
        <v>0</v>
      </c>
      <c r="BC431" s="203">
        <f t="shared" si="391"/>
        <v>0</v>
      </c>
      <c r="BD431" s="203">
        <f t="shared" si="391"/>
        <v>0</v>
      </c>
      <c r="BE431" s="203">
        <f t="shared" si="391"/>
        <v>0</v>
      </c>
      <c r="BF431" s="203">
        <f t="shared" si="391"/>
        <v>0</v>
      </c>
      <c r="BG431" s="203">
        <f t="shared" si="391"/>
        <v>0</v>
      </c>
      <c r="BH431" s="203">
        <f t="shared" si="391"/>
        <v>0</v>
      </c>
      <c r="BI431" s="203">
        <f t="shared" si="391"/>
        <v>0</v>
      </c>
      <c r="BJ431" s="203">
        <f t="shared" si="391"/>
        <v>0</v>
      </c>
      <c r="BK431" s="203">
        <f t="shared" si="391"/>
        <v>0</v>
      </c>
      <c r="BL431" s="203">
        <f t="shared" si="391"/>
        <v>0</v>
      </c>
      <c r="BM431" s="203">
        <f t="shared" si="391"/>
        <v>0</v>
      </c>
      <c r="BN431" s="203">
        <f t="shared" si="391"/>
        <v>0</v>
      </c>
    </row>
    <row r="432" spans="1:66" hidden="1" outlineLevel="1">
      <c r="A432" s="281" t="s">
        <v>536</v>
      </c>
      <c r="C432" t="s">
        <v>326</v>
      </c>
      <c r="G432" s="60" t="s">
        <v>323</v>
      </c>
      <c r="J432" t="s">
        <v>101</v>
      </c>
      <c r="P432" s="202"/>
      <c r="Q432" s="203">
        <f>P432</f>
        <v>0</v>
      </c>
      <c r="R432" s="203">
        <f t="shared" ref="R432:BN432" si="392">Q432</f>
        <v>0</v>
      </c>
      <c r="S432" s="203">
        <f t="shared" si="392"/>
        <v>0</v>
      </c>
      <c r="T432" s="203">
        <f t="shared" si="392"/>
        <v>0</v>
      </c>
      <c r="U432" s="203">
        <f t="shared" si="392"/>
        <v>0</v>
      </c>
      <c r="V432" s="203">
        <f t="shared" si="392"/>
        <v>0</v>
      </c>
      <c r="W432" s="203">
        <f t="shared" si="392"/>
        <v>0</v>
      </c>
      <c r="X432" s="203">
        <f t="shared" si="392"/>
        <v>0</v>
      </c>
      <c r="Y432" s="203">
        <f t="shared" si="392"/>
        <v>0</v>
      </c>
      <c r="Z432" s="203">
        <f t="shared" si="392"/>
        <v>0</v>
      </c>
      <c r="AA432" s="203">
        <f t="shared" si="392"/>
        <v>0</v>
      </c>
      <c r="AB432" s="203">
        <f t="shared" si="392"/>
        <v>0</v>
      </c>
      <c r="AC432" s="203">
        <f t="shared" si="392"/>
        <v>0</v>
      </c>
      <c r="AD432" s="203">
        <f t="shared" si="392"/>
        <v>0</v>
      </c>
      <c r="AE432" s="203">
        <f t="shared" si="392"/>
        <v>0</v>
      </c>
      <c r="AF432" s="203">
        <f t="shared" si="392"/>
        <v>0</v>
      </c>
      <c r="AG432" s="203">
        <f t="shared" si="392"/>
        <v>0</v>
      </c>
      <c r="AH432" s="203">
        <f>AG432</f>
        <v>0</v>
      </c>
      <c r="AI432" s="203">
        <f t="shared" si="392"/>
        <v>0</v>
      </c>
      <c r="AJ432" s="203">
        <f t="shared" si="392"/>
        <v>0</v>
      </c>
      <c r="AK432" s="203">
        <f t="shared" si="392"/>
        <v>0</v>
      </c>
      <c r="AL432" s="203">
        <f t="shared" si="392"/>
        <v>0</v>
      </c>
      <c r="AM432" s="203">
        <f t="shared" si="392"/>
        <v>0</v>
      </c>
      <c r="AN432" s="203">
        <f t="shared" si="392"/>
        <v>0</v>
      </c>
      <c r="AO432" s="203">
        <f t="shared" si="392"/>
        <v>0</v>
      </c>
      <c r="AP432" s="203">
        <f t="shared" si="392"/>
        <v>0</v>
      </c>
      <c r="AQ432" s="203">
        <f t="shared" si="392"/>
        <v>0</v>
      </c>
      <c r="AR432" s="203">
        <f t="shared" si="392"/>
        <v>0</v>
      </c>
      <c r="AS432" s="203">
        <f t="shared" si="392"/>
        <v>0</v>
      </c>
      <c r="AT432" s="203">
        <f t="shared" si="392"/>
        <v>0</v>
      </c>
      <c r="AU432" s="203">
        <f t="shared" si="392"/>
        <v>0</v>
      </c>
      <c r="AV432" s="203">
        <f t="shared" si="392"/>
        <v>0</v>
      </c>
      <c r="AW432" s="203">
        <f t="shared" si="392"/>
        <v>0</v>
      </c>
      <c r="AX432" s="203">
        <f t="shared" si="392"/>
        <v>0</v>
      </c>
      <c r="AY432" s="203">
        <f t="shared" si="392"/>
        <v>0</v>
      </c>
      <c r="AZ432" s="203">
        <f t="shared" si="392"/>
        <v>0</v>
      </c>
      <c r="BA432" s="203">
        <f t="shared" si="392"/>
        <v>0</v>
      </c>
      <c r="BB432" s="203">
        <f t="shared" si="392"/>
        <v>0</v>
      </c>
      <c r="BC432" s="203">
        <f t="shared" si="392"/>
        <v>0</v>
      </c>
      <c r="BD432" s="203">
        <f t="shared" si="392"/>
        <v>0</v>
      </c>
      <c r="BE432" s="203">
        <f t="shared" si="392"/>
        <v>0</v>
      </c>
      <c r="BF432" s="203">
        <f t="shared" si="392"/>
        <v>0</v>
      </c>
      <c r="BG432" s="203">
        <f t="shared" si="392"/>
        <v>0</v>
      </c>
      <c r="BH432" s="203">
        <f t="shared" si="392"/>
        <v>0</v>
      </c>
      <c r="BI432" s="203">
        <f t="shared" si="392"/>
        <v>0</v>
      </c>
      <c r="BJ432" s="203">
        <f t="shared" si="392"/>
        <v>0</v>
      </c>
      <c r="BK432" s="203">
        <f t="shared" si="392"/>
        <v>0</v>
      </c>
      <c r="BL432" s="203">
        <f t="shared" si="392"/>
        <v>0</v>
      </c>
      <c r="BM432" s="203">
        <f t="shared" si="392"/>
        <v>0</v>
      </c>
      <c r="BN432" s="203">
        <f t="shared" si="392"/>
        <v>0</v>
      </c>
    </row>
    <row r="433" spans="2:69" hidden="1" outlineLevel="1"/>
    <row r="434" spans="2:69" hidden="1" outlineLevel="1">
      <c r="B434" s="73" t="s">
        <v>248</v>
      </c>
    </row>
    <row r="435" spans="2:69" hidden="1" outlineLevel="1">
      <c r="C435" t="s">
        <v>6</v>
      </c>
      <c r="J435" t="s">
        <v>117</v>
      </c>
      <c r="R435" s="207">
        <f t="shared" ref="R435:AW435" si="393">SUM(R326:R329)</f>
        <v>7179898664.5523815</v>
      </c>
      <c r="S435" s="207">
        <f t="shared" si="393"/>
        <v>7827376268.1801386</v>
      </c>
      <c r="T435" s="207">
        <f t="shared" si="393"/>
        <v>9327474362.6315022</v>
      </c>
      <c r="U435" s="207">
        <f t="shared" si="393"/>
        <v>11259552358.001381</v>
      </c>
      <c r="V435" s="207">
        <f t="shared" si="393"/>
        <v>13602231660.17016</v>
      </c>
      <c r="W435" s="207">
        <f t="shared" si="393"/>
        <v>15372829925.395447</v>
      </c>
      <c r="X435" s="207">
        <f t="shared" si="393"/>
        <v>17430198474.365551</v>
      </c>
      <c r="Y435" s="207">
        <f t="shared" si="393"/>
        <v>19699394934.858528</v>
      </c>
      <c r="Z435" s="207">
        <f t="shared" si="393"/>
        <v>21856094407.256413</v>
      </c>
      <c r="AA435" s="207">
        <f t="shared" si="393"/>
        <v>23725707182.203552</v>
      </c>
      <c r="AB435" s="207">
        <f t="shared" si="393"/>
        <v>25441417219.00275</v>
      </c>
      <c r="AC435" s="207">
        <f t="shared" si="393"/>
        <v>26954497911.25605</v>
      </c>
      <c r="AD435" s="207">
        <f t="shared" si="393"/>
        <v>28353620766.210754</v>
      </c>
      <c r="AE435" s="207">
        <f t="shared" si="393"/>
        <v>29492946647.717236</v>
      </c>
      <c r="AF435" s="207">
        <f t="shared" si="393"/>
        <v>30616089759.754017</v>
      </c>
      <c r="AG435" s="207">
        <f t="shared" si="393"/>
        <v>31725108495.061306</v>
      </c>
      <c r="AH435" s="207">
        <f t="shared" si="393"/>
        <v>32103987169.570984</v>
      </c>
      <c r="AI435" s="207">
        <f t="shared" si="393"/>
        <v>32283673987.488152</v>
      </c>
      <c r="AJ435" s="207">
        <f t="shared" si="393"/>
        <v>32456264202.934547</v>
      </c>
      <c r="AK435" s="207">
        <f t="shared" si="393"/>
        <v>32621524811.448364</v>
      </c>
      <c r="AL435" s="207">
        <f t="shared" si="393"/>
        <v>32778914196.301392</v>
      </c>
      <c r="AM435" s="207">
        <f t="shared" si="393"/>
        <v>32927844593.863937</v>
      </c>
      <c r="AN435" s="207">
        <f t="shared" si="393"/>
        <v>33068033039.565292</v>
      </c>
      <c r="AO435" s="207">
        <f t="shared" si="393"/>
        <v>33199404829.607533</v>
      </c>
      <c r="AP435" s="207">
        <f t="shared" si="393"/>
        <v>33322098295.573105</v>
      </c>
      <c r="AQ435" s="207">
        <f t="shared" si="393"/>
        <v>33436072428.105923</v>
      </c>
      <c r="AR435" s="207">
        <f t="shared" si="393"/>
        <v>33540811301.763092</v>
      </c>
      <c r="AS435" s="207">
        <f t="shared" si="393"/>
        <v>33636053802.424118</v>
      </c>
      <c r="AT435" s="207">
        <f t="shared" si="393"/>
        <v>33721881962.671494</v>
      </c>
      <c r="AU435" s="207">
        <f t="shared" si="393"/>
        <v>33798278825.562263</v>
      </c>
      <c r="AV435" s="207">
        <f t="shared" si="393"/>
        <v>33865165742.620079</v>
      </c>
      <c r="AW435" s="207">
        <f t="shared" si="393"/>
        <v>33922592361.012154</v>
      </c>
      <c r="AX435" s="207">
        <f t="shared" ref="AX435:BN435" si="394">SUM(AX326:AX329)</f>
        <v>33970784877.581688</v>
      </c>
      <c r="AY435" s="207">
        <f t="shared" si="394"/>
        <v>34009976489.96516</v>
      </c>
      <c r="AZ435" s="207">
        <f t="shared" si="394"/>
        <v>34040273861.005859</v>
      </c>
      <c r="BA435" s="207">
        <f t="shared" si="394"/>
        <v>34061690097.48867</v>
      </c>
      <c r="BB435" s="207">
        <f t="shared" si="394"/>
        <v>34074308655.10743</v>
      </c>
      <c r="BC435" s="207">
        <f t="shared" si="394"/>
        <v>34078344604.848976</v>
      </c>
      <c r="BD435" s="207">
        <f t="shared" si="394"/>
        <v>34074038205.406769</v>
      </c>
      <c r="BE435" s="207">
        <f t="shared" si="394"/>
        <v>34061543989.338108</v>
      </c>
      <c r="BF435" s="207">
        <f t="shared" si="394"/>
        <v>34040912583.738365</v>
      </c>
      <c r="BG435" s="207">
        <f t="shared" si="394"/>
        <v>34012192004.670677</v>
      </c>
      <c r="BH435" s="207">
        <f t="shared" si="394"/>
        <v>33975506710.324692</v>
      </c>
      <c r="BI435" s="207">
        <f t="shared" si="394"/>
        <v>33931022660.938393</v>
      </c>
      <c r="BJ435" s="207">
        <f t="shared" si="394"/>
        <v>33893799593.354477</v>
      </c>
      <c r="BK435" s="207">
        <f t="shared" si="394"/>
        <v>33867716207.603508</v>
      </c>
      <c r="BL435" s="207">
        <f t="shared" si="394"/>
        <v>33841644827.766064</v>
      </c>
      <c r="BM435" s="207">
        <f t="shared" si="394"/>
        <v>33815585459.322578</v>
      </c>
      <c r="BN435" s="207">
        <f t="shared" si="394"/>
        <v>33789538107.760056</v>
      </c>
    </row>
    <row r="436" spans="2:69" hidden="1" outlineLevel="1">
      <c r="C436" t="s">
        <v>325</v>
      </c>
      <c r="J436" t="s">
        <v>117</v>
      </c>
      <c r="R436" s="207">
        <f>R431*R$435</f>
        <v>0</v>
      </c>
      <c r="S436" s="207">
        <f t="shared" ref="S436:BM436" si="395">S431*S$435</f>
        <v>0</v>
      </c>
      <c r="T436" s="207">
        <f t="shared" si="395"/>
        <v>0</v>
      </c>
      <c r="U436" s="207">
        <f t="shared" si="395"/>
        <v>0</v>
      </c>
      <c r="V436" s="207">
        <f t="shared" si="395"/>
        <v>0</v>
      </c>
      <c r="W436" s="207">
        <f t="shared" si="395"/>
        <v>0</v>
      </c>
      <c r="X436" s="207">
        <f t="shared" si="395"/>
        <v>0</v>
      </c>
      <c r="Y436" s="207">
        <f t="shared" si="395"/>
        <v>0</v>
      </c>
      <c r="Z436" s="207">
        <f t="shared" si="395"/>
        <v>0</v>
      </c>
      <c r="AA436" s="207">
        <f t="shared" si="395"/>
        <v>0</v>
      </c>
      <c r="AB436" s="207">
        <f t="shared" si="395"/>
        <v>0</v>
      </c>
      <c r="AC436" s="207">
        <f t="shared" si="395"/>
        <v>0</v>
      </c>
      <c r="AD436" s="207">
        <f t="shared" si="395"/>
        <v>0</v>
      </c>
      <c r="AE436" s="207">
        <f t="shared" si="395"/>
        <v>0</v>
      </c>
      <c r="AF436" s="207">
        <f t="shared" si="395"/>
        <v>0</v>
      </c>
      <c r="AG436" s="207">
        <f t="shared" si="395"/>
        <v>0</v>
      </c>
      <c r="AH436" s="207">
        <f t="shared" si="395"/>
        <v>0</v>
      </c>
      <c r="AI436" s="207">
        <f t="shared" si="395"/>
        <v>0</v>
      </c>
      <c r="AJ436" s="207">
        <f t="shared" si="395"/>
        <v>0</v>
      </c>
      <c r="AK436" s="207">
        <f t="shared" si="395"/>
        <v>0</v>
      </c>
      <c r="AL436" s="207">
        <f t="shared" si="395"/>
        <v>0</v>
      </c>
      <c r="AM436" s="207">
        <f t="shared" si="395"/>
        <v>0</v>
      </c>
      <c r="AN436" s="207">
        <f t="shared" si="395"/>
        <v>0</v>
      </c>
      <c r="AO436" s="207">
        <f t="shared" si="395"/>
        <v>0</v>
      </c>
      <c r="AP436" s="207">
        <f t="shared" si="395"/>
        <v>0</v>
      </c>
      <c r="AQ436" s="207">
        <f t="shared" si="395"/>
        <v>0</v>
      </c>
      <c r="AR436" s="207">
        <f t="shared" si="395"/>
        <v>0</v>
      </c>
      <c r="AS436" s="207">
        <f t="shared" si="395"/>
        <v>0</v>
      </c>
      <c r="AT436" s="207">
        <f t="shared" si="395"/>
        <v>0</v>
      </c>
      <c r="AU436" s="207">
        <f t="shared" si="395"/>
        <v>0</v>
      </c>
      <c r="AV436" s="207">
        <f t="shared" si="395"/>
        <v>0</v>
      </c>
      <c r="AW436" s="207">
        <f t="shared" si="395"/>
        <v>0</v>
      </c>
      <c r="AX436" s="207">
        <f t="shared" si="395"/>
        <v>0</v>
      </c>
      <c r="AY436" s="207">
        <f t="shared" si="395"/>
        <v>0</v>
      </c>
      <c r="AZ436" s="207">
        <f t="shared" si="395"/>
        <v>0</v>
      </c>
      <c r="BA436" s="207">
        <f t="shared" si="395"/>
        <v>0</v>
      </c>
      <c r="BB436" s="207">
        <f t="shared" si="395"/>
        <v>0</v>
      </c>
      <c r="BC436" s="207">
        <f t="shared" si="395"/>
        <v>0</v>
      </c>
      <c r="BD436" s="207">
        <f t="shared" si="395"/>
        <v>0</v>
      </c>
      <c r="BE436" s="207">
        <f t="shared" si="395"/>
        <v>0</v>
      </c>
      <c r="BF436" s="207">
        <f t="shared" si="395"/>
        <v>0</v>
      </c>
      <c r="BG436" s="207">
        <f t="shared" si="395"/>
        <v>0</v>
      </c>
      <c r="BH436" s="207">
        <f t="shared" si="395"/>
        <v>0</v>
      </c>
      <c r="BI436" s="207">
        <f t="shared" si="395"/>
        <v>0</v>
      </c>
      <c r="BJ436" s="207">
        <f t="shared" si="395"/>
        <v>0</v>
      </c>
      <c r="BK436" s="207">
        <f t="shared" si="395"/>
        <v>0</v>
      </c>
      <c r="BL436" s="207">
        <f t="shared" si="395"/>
        <v>0</v>
      </c>
      <c r="BM436" s="207">
        <f t="shared" si="395"/>
        <v>0</v>
      </c>
      <c r="BN436" s="207">
        <f>BN431*BN$435</f>
        <v>0</v>
      </c>
    </row>
    <row r="437" spans="2:69" hidden="1" outlineLevel="1">
      <c r="C437" t="s">
        <v>326</v>
      </c>
      <c r="J437" t="s">
        <v>117</v>
      </c>
      <c r="R437" s="207">
        <f>R432*R$435</f>
        <v>0</v>
      </c>
      <c r="S437" s="207">
        <f t="shared" ref="S437:BM437" si="396">S432*S$435</f>
        <v>0</v>
      </c>
      <c r="T437" s="207">
        <f t="shared" si="396"/>
        <v>0</v>
      </c>
      <c r="U437" s="207">
        <f t="shared" si="396"/>
        <v>0</v>
      </c>
      <c r="V437" s="207">
        <f t="shared" si="396"/>
        <v>0</v>
      </c>
      <c r="W437" s="207">
        <f t="shared" si="396"/>
        <v>0</v>
      </c>
      <c r="X437" s="207">
        <f t="shared" si="396"/>
        <v>0</v>
      </c>
      <c r="Y437" s="207">
        <f t="shared" si="396"/>
        <v>0</v>
      </c>
      <c r="Z437" s="207">
        <f t="shared" si="396"/>
        <v>0</v>
      </c>
      <c r="AA437" s="207">
        <f t="shared" si="396"/>
        <v>0</v>
      </c>
      <c r="AB437" s="207">
        <f t="shared" si="396"/>
        <v>0</v>
      </c>
      <c r="AC437" s="207">
        <f t="shared" si="396"/>
        <v>0</v>
      </c>
      <c r="AD437" s="207">
        <f t="shared" si="396"/>
        <v>0</v>
      </c>
      <c r="AE437" s="207">
        <f t="shared" si="396"/>
        <v>0</v>
      </c>
      <c r="AF437" s="207">
        <f t="shared" si="396"/>
        <v>0</v>
      </c>
      <c r="AG437" s="207">
        <f t="shared" si="396"/>
        <v>0</v>
      </c>
      <c r="AH437" s="207">
        <f t="shared" si="396"/>
        <v>0</v>
      </c>
      <c r="AI437" s="207">
        <f t="shared" si="396"/>
        <v>0</v>
      </c>
      <c r="AJ437" s="207">
        <f t="shared" si="396"/>
        <v>0</v>
      </c>
      <c r="AK437" s="207">
        <f t="shared" si="396"/>
        <v>0</v>
      </c>
      <c r="AL437" s="207">
        <f t="shared" si="396"/>
        <v>0</v>
      </c>
      <c r="AM437" s="207">
        <f t="shared" si="396"/>
        <v>0</v>
      </c>
      <c r="AN437" s="207">
        <f t="shared" si="396"/>
        <v>0</v>
      </c>
      <c r="AO437" s="207">
        <f t="shared" si="396"/>
        <v>0</v>
      </c>
      <c r="AP437" s="207">
        <f t="shared" si="396"/>
        <v>0</v>
      </c>
      <c r="AQ437" s="207">
        <f t="shared" si="396"/>
        <v>0</v>
      </c>
      <c r="AR437" s="207">
        <f t="shared" si="396"/>
        <v>0</v>
      </c>
      <c r="AS437" s="207">
        <f t="shared" si="396"/>
        <v>0</v>
      </c>
      <c r="AT437" s="207">
        <f t="shared" si="396"/>
        <v>0</v>
      </c>
      <c r="AU437" s="207">
        <f t="shared" si="396"/>
        <v>0</v>
      </c>
      <c r="AV437" s="207">
        <f t="shared" si="396"/>
        <v>0</v>
      </c>
      <c r="AW437" s="207">
        <f t="shared" si="396"/>
        <v>0</v>
      </c>
      <c r="AX437" s="207">
        <f t="shared" si="396"/>
        <v>0</v>
      </c>
      <c r="AY437" s="207">
        <f t="shared" si="396"/>
        <v>0</v>
      </c>
      <c r="AZ437" s="207">
        <f t="shared" si="396"/>
        <v>0</v>
      </c>
      <c r="BA437" s="207">
        <f t="shared" si="396"/>
        <v>0</v>
      </c>
      <c r="BB437" s="207">
        <f t="shared" si="396"/>
        <v>0</v>
      </c>
      <c r="BC437" s="207">
        <f t="shared" si="396"/>
        <v>0</v>
      </c>
      <c r="BD437" s="207">
        <f t="shared" si="396"/>
        <v>0</v>
      </c>
      <c r="BE437" s="207">
        <f t="shared" si="396"/>
        <v>0</v>
      </c>
      <c r="BF437" s="207">
        <f t="shared" si="396"/>
        <v>0</v>
      </c>
      <c r="BG437" s="207">
        <f t="shared" si="396"/>
        <v>0</v>
      </c>
      <c r="BH437" s="207">
        <f t="shared" si="396"/>
        <v>0</v>
      </c>
      <c r="BI437" s="207">
        <f t="shared" si="396"/>
        <v>0</v>
      </c>
      <c r="BJ437" s="207">
        <f t="shared" si="396"/>
        <v>0</v>
      </c>
      <c r="BK437" s="207">
        <f t="shared" si="396"/>
        <v>0</v>
      </c>
      <c r="BL437" s="207">
        <f t="shared" si="396"/>
        <v>0</v>
      </c>
      <c r="BM437" s="207">
        <f t="shared" si="396"/>
        <v>0</v>
      </c>
      <c r="BN437" s="207">
        <f>BN432*BN$435</f>
        <v>0</v>
      </c>
    </row>
    <row r="438" spans="2:69" collapsed="1"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0"/>
      <c r="BN438" s="210"/>
    </row>
    <row r="440" spans="2:69" ht="15.75">
      <c r="B440" s="17" t="s">
        <v>327</v>
      </c>
      <c r="C440" s="17"/>
      <c r="D440" s="17"/>
    </row>
    <row r="441" spans="2:69" ht="15.75" hidden="1" outlineLevel="1">
      <c r="B441" s="17"/>
      <c r="C441" s="17"/>
      <c r="D441" s="17"/>
    </row>
    <row r="442" spans="2:69" hidden="1" outlineLevel="1">
      <c r="B442" s="73" t="s">
        <v>330</v>
      </c>
    </row>
    <row r="443" spans="2:69" hidden="1" outlineLevel="1">
      <c r="C443" s="63"/>
      <c r="D443" t="s">
        <v>4</v>
      </c>
      <c r="J443" s="23" t="s">
        <v>15</v>
      </c>
      <c r="P443" s="207">
        <f t="shared" ref="P443:AU443" si="397">P444*P57/kbps.per.Mbps</f>
        <v>42291.28</v>
      </c>
      <c r="Q443" s="207">
        <f t="shared" si="397"/>
        <v>80098</v>
      </c>
      <c r="R443" s="207">
        <f t="shared" si="397"/>
        <v>133776.24</v>
      </c>
      <c r="S443" s="207">
        <f t="shared" si="397"/>
        <v>205392.28499999997</v>
      </c>
      <c r="T443" s="207">
        <f t="shared" si="397"/>
        <v>351536.45333333325</v>
      </c>
      <c r="U443" s="207">
        <f t="shared" si="397"/>
        <v>469459.63666666654</v>
      </c>
      <c r="V443" s="207">
        <f t="shared" si="397"/>
        <v>578483.30000000005</v>
      </c>
      <c r="W443" s="207">
        <f t="shared" si="397"/>
        <v>641909.97</v>
      </c>
      <c r="X443" s="207">
        <f t="shared" si="397"/>
        <v>712072.01680724777</v>
      </c>
      <c r="Y443" s="207">
        <f t="shared" si="397"/>
        <v>781048.86852282286</v>
      </c>
      <c r="Z443" s="207">
        <f t="shared" si="397"/>
        <v>848963.14391329302</v>
      </c>
      <c r="AA443" s="207">
        <f t="shared" si="397"/>
        <v>916001.3965928317</v>
      </c>
      <c r="AB443" s="207">
        <f t="shared" si="397"/>
        <v>982346.06533645152</v>
      </c>
      <c r="AC443" s="207">
        <f t="shared" si="397"/>
        <v>1048165.466880315</v>
      </c>
      <c r="AD443" s="207">
        <f t="shared" si="397"/>
        <v>1113676.0228595375</v>
      </c>
      <c r="AE443" s="207">
        <f t="shared" si="397"/>
        <v>1179139.4675353735</v>
      </c>
      <c r="AF443" s="207">
        <f t="shared" si="397"/>
        <v>1244659.033019505</v>
      </c>
      <c r="AG443" s="207">
        <f t="shared" si="397"/>
        <v>1310145.3913582095</v>
      </c>
      <c r="AH443" s="207">
        <f t="shared" si="397"/>
        <v>1330820.5179198978</v>
      </c>
      <c r="AI443" s="207">
        <f t="shared" si="397"/>
        <v>1351052.997082145</v>
      </c>
      <c r="AJ443" s="207">
        <f t="shared" si="397"/>
        <v>1371009.2638032108</v>
      </c>
      <c r="AK443" s="207">
        <f t="shared" si="397"/>
        <v>1390632.3899818084</v>
      </c>
      <c r="AL443" s="207">
        <f t="shared" si="397"/>
        <v>1409633.0571486845</v>
      </c>
      <c r="AM443" s="207">
        <f t="shared" si="397"/>
        <v>1427896.9258406444</v>
      </c>
      <c r="AN443" s="207">
        <f t="shared" si="397"/>
        <v>1445528.8249518392</v>
      </c>
      <c r="AO443" s="207">
        <f t="shared" si="397"/>
        <v>1462686.9353491033</v>
      </c>
      <c r="AP443" s="207">
        <f t="shared" si="397"/>
        <v>1479728.9085536578</v>
      </c>
      <c r="AQ443" s="207">
        <f t="shared" si="397"/>
        <v>1496483.9989224945</v>
      </c>
      <c r="AR443" s="207">
        <f t="shared" si="397"/>
        <v>1512529.4887242285</v>
      </c>
      <c r="AS443" s="207">
        <f t="shared" si="397"/>
        <v>1527923.9684766852</v>
      </c>
      <c r="AT443" s="207">
        <f t="shared" si="397"/>
        <v>1542761.1520797077</v>
      </c>
      <c r="AU443" s="207">
        <f t="shared" si="397"/>
        <v>1557065.5311816258</v>
      </c>
      <c r="AV443" s="207">
        <f t="shared" ref="AV443:BN443" si="398">AV444*AV57/kbps.per.Mbps</f>
        <v>1570752.3032084682</v>
      </c>
      <c r="AW443" s="207">
        <f t="shared" si="398"/>
        <v>1583770.9770904358</v>
      </c>
      <c r="AX443" s="207">
        <f t="shared" si="398"/>
        <v>1596150.142525933</v>
      </c>
      <c r="AY443" s="207">
        <f t="shared" si="398"/>
        <v>1607948.8153021343</v>
      </c>
      <c r="AZ443" s="207">
        <f t="shared" si="398"/>
        <v>1619170.3589129688</v>
      </c>
      <c r="BA443" s="207">
        <f t="shared" si="398"/>
        <v>1629733.8755302939</v>
      </c>
      <c r="BB443" s="207">
        <f t="shared" si="398"/>
        <v>1639588.7967626096</v>
      </c>
      <c r="BC443" s="207">
        <f t="shared" si="398"/>
        <v>1648753.0225833601</v>
      </c>
      <c r="BD443" s="207">
        <f t="shared" si="398"/>
        <v>1657276.6767842714</v>
      </c>
      <c r="BE443" s="207">
        <f t="shared" si="398"/>
        <v>1665169.6565428851</v>
      </c>
      <c r="BF443" s="207">
        <f t="shared" si="398"/>
        <v>1672373.0427241519</v>
      </c>
      <c r="BG443" s="207">
        <f t="shared" si="398"/>
        <v>1678848.9863561466</v>
      </c>
      <c r="BH443" s="207">
        <f t="shared" si="398"/>
        <v>1684617.0691592782</v>
      </c>
      <c r="BI443" s="207">
        <f t="shared" si="398"/>
        <v>1689724.998622162</v>
      </c>
      <c r="BJ443" s="207">
        <f t="shared" si="398"/>
        <v>1692120.9081345319</v>
      </c>
      <c r="BK443" s="207">
        <f t="shared" si="398"/>
        <v>1694520.2148756795</v>
      </c>
      <c r="BL443" s="207">
        <f t="shared" si="398"/>
        <v>1696922.9236626327</v>
      </c>
      <c r="BM443" s="207">
        <f t="shared" si="398"/>
        <v>1699329.0393192498</v>
      </c>
      <c r="BN443" s="207">
        <f t="shared" si="398"/>
        <v>1701738.5666762292</v>
      </c>
    </row>
    <row r="444" spans="2:69" hidden="1" outlineLevel="1">
      <c r="C444" s="63"/>
      <c r="E444" t="s">
        <v>329</v>
      </c>
      <c r="G444" s="60" t="s">
        <v>431</v>
      </c>
      <c r="J444" s="23" t="s">
        <v>135</v>
      </c>
      <c r="P444" s="211">
        <v>40</v>
      </c>
      <c r="Q444" s="208">
        <f t="shared" ref="Q444:T444" si="399">($V$444-$P$444)/6+P444</f>
        <v>41.666666666666664</v>
      </c>
      <c r="R444" s="208">
        <f t="shared" si="399"/>
        <v>43.333333333333329</v>
      </c>
      <c r="S444" s="208">
        <f t="shared" si="399"/>
        <v>44.999999999999993</v>
      </c>
      <c r="T444" s="208">
        <f t="shared" si="399"/>
        <v>46.666666666666657</v>
      </c>
      <c r="U444" s="208">
        <f>($V$444-$P$444)/6+T444</f>
        <v>48.333333333333321</v>
      </c>
      <c r="V444" s="211">
        <v>50</v>
      </c>
      <c r="W444" s="207">
        <f t="shared" ref="W444:BL444" si="400">V444*(1+W446)</f>
        <v>51</v>
      </c>
      <c r="X444" s="207">
        <f t="shared" si="400"/>
        <v>52.02</v>
      </c>
      <c r="Y444" s="207">
        <f t="shared" si="400"/>
        <v>53.060400000000001</v>
      </c>
      <c r="Z444" s="207">
        <f t="shared" si="400"/>
        <v>54.121608000000002</v>
      </c>
      <c r="AA444" s="207">
        <f t="shared" si="400"/>
        <v>55.204040160000005</v>
      </c>
      <c r="AB444" s="207">
        <f t="shared" si="400"/>
        <v>56.308120963200004</v>
      </c>
      <c r="AC444" s="207">
        <f t="shared" si="400"/>
        <v>57.434283382464002</v>
      </c>
      <c r="AD444" s="207">
        <f t="shared" si="400"/>
        <v>58.582969050113284</v>
      </c>
      <c r="AE444" s="207">
        <f t="shared" si="400"/>
        <v>59.754628431115549</v>
      </c>
      <c r="AF444" s="207">
        <f t="shared" si="400"/>
        <v>60.949720999737863</v>
      </c>
      <c r="AG444" s="207">
        <f t="shared" si="400"/>
        <v>62.168715419732621</v>
      </c>
      <c r="AH444" s="207">
        <f t="shared" si="400"/>
        <v>62.168715419732621</v>
      </c>
      <c r="AI444" s="207">
        <f t="shared" si="400"/>
        <v>62.168715419732621</v>
      </c>
      <c r="AJ444" s="207">
        <f t="shared" si="400"/>
        <v>62.168715419732621</v>
      </c>
      <c r="AK444" s="207">
        <f t="shared" si="400"/>
        <v>62.168715419732621</v>
      </c>
      <c r="AL444" s="207">
        <f t="shared" si="400"/>
        <v>62.168715419732621</v>
      </c>
      <c r="AM444" s="207">
        <f t="shared" si="400"/>
        <v>62.168715419732621</v>
      </c>
      <c r="AN444" s="207">
        <f t="shared" si="400"/>
        <v>62.168715419732621</v>
      </c>
      <c r="AO444" s="207">
        <f t="shared" si="400"/>
        <v>62.168715419732621</v>
      </c>
      <c r="AP444" s="207">
        <f t="shared" si="400"/>
        <v>62.168715419732621</v>
      </c>
      <c r="AQ444" s="207">
        <f t="shared" si="400"/>
        <v>62.168715419732621</v>
      </c>
      <c r="AR444" s="207">
        <f t="shared" si="400"/>
        <v>62.168715419732621</v>
      </c>
      <c r="AS444" s="207">
        <f t="shared" si="400"/>
        <v>62.168715419732621</v>
      </c>
      <c r="AT444" s="207">
        <f t="shared" si="400"/>
        <v>62.168715419732621</v>
      </c>
      <c r="AU444" s="207">
        <f t="shared" si="400"/>
        <v>62.168715419732621</v>
      </c>
      <c r="AV444" s="207">
        <f t="shared" si="400"/>
        <v>62.168715419732621</v>
      </c>
      <c r="AW444" s="207">
        <f t="shared" si="400"/>
        <v>62.168715419732621</v>
      </c>
      <c r="AX444" s="207">
        <f t="shared" si="400"/>
        <v>62.168715419732621</v>
      </c>
      <c r="AY444" s="207">
        <f t="shared" si="400"/>
        <v>62.168715419732621</v>
      </c>
      <c r="AZ444" s="207">
        <f t="shared" si="400"/>
        <v>62.168715419732621</v>
      </c>
      <c r="BA444" s="207">
        <f t="shared" si="400"/>
        <v>62.168715419732621</v>
      </c>
      <c r="BB444" s="207">
        <f t="shared" si="400"/>
        <v>62.168715419732621</v>
      </c>
      <c r="BC444" s="207">
        <f t="shared" si="400"/>
        <v>62.168715419732621</v>
      </c>
      <c r="BD444" s="207">
        <f t="shared" si="400"/>
        <v>62.168715419732621</v>
      </c>
      <c r="BE444" s="207">
        <f t="shared" si="400"/>
        <v>62.168715419732621</v>
      </c>
      <c r="BF444" s="207">
        <f t="shared" si="400"/>
        <v>62.168715419732621</v>
      </c>
      <c r="BG444" s="207">
        <f t="shared" si="400"/>
        <v>62.168715419732621</v>
      </c>
      <c r="BH444" s="207">
        <f t="shared" si="400"/>
        <v>62.168715419732621</v>
      </c>
      <c r="BI444" s="207">
        <f t="shared" si="400"/>
        <v>62.168715419732621</v>
      </c>
      <c r="BJ444" s="207">
        <f t="shared" si="400"/>
        <v>62.168715419732621</v>
      </c>
      <c r="BK444" s="207">
        <f t="shared" si="400"/>
        <v>62.168715419732621</v>
      </c>
      <c r="BL444" s="207">
        <f t="shared" si="400"/>
        <v>62.168715419732621</v>
      </c>
      <c r="BM444" s="207">
        <f>BL444*(1+BM446)</f>
        <v>62.168715419732621</v>
      </c>
      <c r="BN444" s="207">
        <f>BM444*(1+BN446)</f>
        <v>62.168715419732621</v>
      </c>
      <c r="BP444"/>
      <c r="BQ444"/>
    </row>
    <row r="445" spans="2:69" hidden="1" outlineLevel="1">
      <c r="B445" s="63"/>
      <c r="C445" s="63"/>
      <c r="E445" s="63" t="s">
        <v>477</v>
      </c>
      <c r="G445" s="60"/>
      <c r="J445" s="23"/>
      <c r="W445" s="225">
        <v>0.02</v>
      </c>
      <c r="X445" s="225">
        <v>0.02</v>
      </c>
      <c r="Y445" s="225">
        <v>0.02</v>
      </c>
      <c r="Z445" s="225">
        <v>0.02</v>
      </c>
      <c r="AA445" s="225">
        <v>0.02</v>
      </c>
      <c r="AB445" s="225">
        <v>0.02</v>
      </c>
      <c r="AC445" s="225">
        <v>0.02</v>
      </c>
      <c r="AD445" s="225">
        <v>0.02</v>
      </c>
      <c r="AE445" s="225">
        <v>0.02</v>
      </c>
      <c r="AF445" s="225">
        <v>0.02</v>
      </c>
      <c r="AG445" s="225">
        <v>0.02</v>
      </c>
      <c r="BP445"/>
      <c r="BQ445"/>
    </row>
    <row r="446" spans="2:69" hidden="1" outlineLevel="1">
      <c r="C446" s="63"/>
      <c r="E446" s="63" t="s">
        <v>478</v>
      </c>
      <c r="J446" s="108" t="s">
        <v>101</v>
      </c>
      <c r="Q446" s="71">
        <f>Q444/P444-1</f>
        <v>4.1666666666666519E-2</v>
      </c>
      <c r="R446" s="71">
        <f>R444/Q444-1</f>
        <v>4.0000000000000036E-2</v>
      </c>
      <c r="S446" s="71">
        <f>S444/R444-1</f>
        <v>3.8461538461538325E-2</v>
      </c>
      <c r="T446" s="71">
        <f>T444/S444-1</f>
        <v>3.7037037037036979E-2</v>
      </c>
      <c r="U446" s="71">
        <f>U444/T444-1</f>
        <v>3.5714285714285587E-2</v>
      </c>
      <c r="V446" s="123">
        <v>0.02</v>
      </c>
      <c r="W446" s="250">
        <f t="shared" ref="W446:AG446" si="401">W445*(1+INDEX(scenario.fixed.DSL, MATCH(scenario.fixed.DSL.selected, scenarios,0)))</f>
        <v>0.02</v>
      </c>
      <c r="X446" s="250">
        <f t="shared" si="401"/>
        <v>0.02</v>
      </c>
      <c r="Y446" s="250">
        <f t="shared" si="401"/>
        <v>0.02</v>
      </c>
      <c r="Z446" s="250">
        <f t="shared" si="401"/>
        <v>0.02</v>
      </c>
      <c r="AA446" s="250">
        <f t="shared" si="401"/>
        <v>0.02</v>
      </c>
      <c r="AB446" s="250">
        <f t="shared" si="401"/>
        <v>0.02</v>
      </c>
      <c r="AC446" s="250">
        <f t="shared" si="401"/>
        <v>0.02</v>
      </c>
      <c r="AD446" s="250">
        <f t="shared" si="401"/>
        <v>0.02</v>
      </c>
      <c r="AE446" s="250">
        <f t="shared" si="401"/>
        <v>0.02</v>
      </c>
      <c r="AF446" s="250">
        <f t="shared" si="401"/>
        <v>0.02</v>
      </c>
      <c r="AG446" s="250">
        <f t="shared" si="401"/>
        <v>0.02</v>
      </c>
      <c r="AH446" s="119">
        <v>0</v>
      </c>
      <c r="AI446" s="223">
        <f>AH446</f>
        <v>0</v>
      </c>
      <c r="AJ446" s="223">
        <f t="shared" ref="AJ446:BN446" si="402">AI446</f>
        <v>0</v>
      </c>
      <c r="AK446" s="223">
        <f t="shared" si="402"/>
        <v>0</v>
      </c>
      <c r="AL446" s="223">
        <f t="shared" si="402"/>
        <v>0</v>
      </c>
      <c r="AM446" s="223">
        <f t="shared" si="402"/>
        <v>0</v>
      </c>
      <c r="AN446" s="223">
        <f t="shared" si="402"/>
        <v>0</v>
      </c>
      <c r="AO446" s="223">
        <f t="shared" si="402"/>
        <v>0</v>
      </c>
      <c r="AP446" s="223">
        <f t="shared" si="402"/>
        <v>0</v>
      </c>
      <c r="AQ446" s="223">
        <f t="shared" si="402"/>
        <v>0</v>
      </c>
      <c r="AR446" s="223">
        <f t="shared" si="402"/>
        <v>0</v>
      </c>
      <c r="AS446" s="223">
        <f t="shared" si="402"/>
        <v>0</v>
      </c>
      <c r="AT446" s="223">
        <f t="shared" si="402"/>
        <v>0</v>
      </c>
      <c r="AU446" s="223">
        <f t="shared" si="402"/>
        <v>0</v>
      </c>
      <c r="AV446" s="223">
        <f t="shared" si="402"/>
        <v>0</v>
      </c>
      <c r="AW446" s="223">
        <f t="shared" si="402"/>
        <v>0</v>
      </c>
      <c r="AX446" s="223">
        <f t="shared" si="402"/>
        <v>0</v>
      </c>
      <c r="AY446" s="223">
        <f t="shared" si="402"/>
        <v>0</v>
      </c>
      <c r="AZ446" s="223">
        <f t="shared" si="402"/>
        <v>0</v>
      </c>
      <c r="BA446" s="223">
        <f t="shared" si="402"/>
        <v>0</v>
      </c>
      <c r="BB446" s="223">
        <f t="shared" si="402"/>
        <v>0</v>
      </c>
      <c r="BC446" s="223">
        <f t="shared" si="402"/>
        <v>0</v>
      </c>
      <c r="BD446" s="223">
        <f t="shared" si="402"/>
        <v>0</v>
      </c>
      <c r="BE446" s="223">
        <f t="shared" si="402"/>
        <v>0</v>
      </c>
      <c r="BF446" s="223">
        <f t="shared" si="402"/>
        <v>0</v>
      </c>
      <c r="BG446" s="223">
        <f t="shared" si="402"/>
        <v>0</v>
      </c>
      <c r="BH446" s="223">
        <f t="shared" si="402"/>
        <v>0</v>
      </c>
      <c r="BI446" s="223">
        <f t="shared" si="402"/>
        <v>0</v>
      </c>
      <c r="BJ446" s="223">
        <f t="shared" si="402"/>
        <v>0</v>
      </c>
      <c r="BK446" s="223">
        <f t="shared" si="402"/>
        <v>0</v>
      </c>
      <c r="BL446" s="223">
        <f t="shared" si="402"/>
        <v>0</v>
      </c>
      <c r="BM446" s="223">
        <f t="shared" si="402"/>
        <v>0</v>
      </c>
      <c r="BN446" s="223">
        <f t="shared" si="402"/>
        <v>0</v>
      </c>
      <c r="BP446"/>
      <c r="BQ446"/>
    </row>
    <row r="447" spans="2:69" hidden="1" outlineLevel="1">
      <c r="C447" s="63"/>
      <c r="K447"/>
      <c r="BP447"/>
      <c r="BQ447"/>
    </row>
    <row r="448" spans="2:69" hidden="1" outlineLevel="1">
      <c r="C448" s="63"/>
      <c r="D448" s="73" t="s">
        <v>331</v>
      </c>
      <c r="K448"/>
      <c r="BP448"/>
      <c r="BQ448"/>
    </row>
    <row r="449" spans="1:69" hidden="1" outlineLevel="1">
      <c r="C449" s="63"/>
      <c r="E449" t="s">
        <v>332</v>
      </c>
      <c r="G449" s="60" t="s">
        <v>154</v>
      </c>
      <c r="J449" s="108" t="s">
        <v>101</v>
      </c>
      <c r="K449"/>
      <c r="P449" s="228">
        <v>1</v>
      </c>
      <c r="Q449" s="228">
        <v>1</v>
      </c>
      <c r="R449" s="228">
        <v>1</v>
      </c>
      <c r="S449" s="228">
        <v>1</v>
      </c>
      <c r="T449" s="228">
        <v>1</v>
      </c>
      <c r="U449" s="228">
        <v>1</v>
      </c>
      <c r="V449" s="228">
        <v>1</v>
      </c>
      <c r="W449" s="228">
        <v>1</v>
      </c>
      <c r="X449" s="228">
        <v>1</v>
      </c>
      <c r="Y449" s="228">
        <v>1</v>
      </c>
      <c r="Z449" s="228">
        <v>1</v>
      </c>
      <c r="AA449" s="228">
        <v>1</v>
      </c>
      <c r="AB449" s="228">
        <v>1</v>
      </c>
      <c r="AC449" s="228">
        <v>1</v>
      </c>
      <c r="AD449" s="228">
        <v>1</v>
      </c>
      <c r="AE449" s="228">
        <v>1</v>
      </c>
      <c r="AF449" s="228">
        <v>1</v>
      </c>
      <c r="AG449" s="228">
        <v>1</v>
      </c>
      <c r="AH449" s="189">
        <f t="shared" ref="AH449" si="403">AG449</f>
        <v>1</v>
      </c>
      <c r="AI449" s="189">
        <f t="shared" ref="AI449:BN449" si="404">AH449</f>
        <v>1</v>
      </c>
      <c r="AJ449" s="189">
        <f t="shared" si="404"/>
        <v>1</v>
      </c>
      <c r="AK449" s="189">
        <f t="shared" si="404"/>
        <v>1</v>
      </c>
      <c r="AL449" s="189">
        <f t="shared" si="404"/>
        <v>1</v>
      </c>
      <c r="AM449" s="189">
        <f t="shared" si="404"/>
        <v>1</v>
      </c>
      <c r="AN449" s="189">
        <f t="shared" si="404"/>
        <v>1</v>
      </c>
      <c r="AO449" s="189">
        <f t="shared" si="404"/>
        <v>1</v>
      </c>
      <c r="AP449" s="189">
        <f t="shared" si="404"/>
        <v>1</v>
      </c>
      <c r="AQ449" s="189">
        <f t="shared" si="404"/>
        <v>1</v>
      </c>
      <c r="AR449" s="189">
        <f t="shared" si="404"/>
        <v>1</v>
      </c>
      <c r="AS449" s="189">
        <f t="shared" si="404"/>
        <v>1</v>
      </c>
      <c r="AT449" s="189">
        <f t="shared" si="404"/>
        <v>1</v>
      </c>
      <c r="AU449" s="189">
        <f t="shared" si="404"/>
        <v>1</v>
      </c>
      <c r="AV449" s="189">
        <f t="shared" si="404"/>
        <v>1</v>
      </c>
      <c r="AW449" s="189">
        <f t="shared" si="404"/>
        <v>1</v>
      </c>
      <c r="AX449" s="189">
        <f t="shared" si="404"/>
        <v>1</v>
      </c>
      <c r="AY449" s="189">
        <f t="shared" si="404"/>
        <v>1</v>
      </c>
      <c r="AZ449" s="189">
        <f t="shared" si="404"/>
        <v>1</v>
      </c>
      <c r="BA449" s="189">
        <f t="shared" si="404"/>
        <v>1</v>
      </c>
      <c r="BB449" s="189">
        <f t="shared" si="404"/>
        <v>1</v>
      </c>
      <c r="BC449" s="189">
        <f t="shared" si="404"/>
        <v>1</v>
      </c>
      <c r="BD449" s="189">
        <f t="shared" si="404"/>
        <v>1</v>
      </c>
      <c r="BE449" s="189">
        <f t="shared" si="404"/>
        <v>1</v>
      </c>
      <c r="BF449" s="189">
        <f t="shared" si="404"/>
        <v>1</v>
      </c>
      <c r="BG449" s="189">
        <f t="shared" si="404"/>
        <v>1</v>
      </c>
      <c r="BH449" s="189">
        <f t="shared" si="404"/>
        <v>1</v>
      </c>
      <c r="BI449" s="189">
        <f t="shared" si="404"/>
        <v>1</v>
      </c>
      <c r="BJ449" s="189">
        <f t="shared" si="404"/>
        <v>1</v>
      </c>
      <c r="BK449" s="189">
        <f t="shared" si="404"/>
        <v>1</v>
      </c>
      <c r="BL449" s="189">
        <f t="shared" si="404"/>
        <v>1</v>
      </c>
      <c r="BM449" s="189">
        <f t="shared" si="404"/>
        <v>1</v>
      </c>
      <c r="BN449" s="189">
        <f t="shared" si="404"/>
        <v>1</v>
      </c>
      <c r="BP449"/>
      <c r="BQ449"/>
    </row>
    <row r="450" spans="1:69" hidden="1" outlineLevel="1">
      <c r="C450" s="63"/>
      <c r="E450" t="s">
        <v>338</v>
      </c>
      <c r="J450" t="s">
        <v>190</v>
      </c>
      <c r="K450"/>
      <c r="P450" s="161">
        <f t="shared" ref="P450:AU450" si="405">P449*P57</f>
        <v>1057282</v>
      </c>
      <c r="Q450" s="161">
        <f t="shared" si="405"/>
        <v>1922352</v>
      </c>
      <c r="R450" s="161">
        <f t="shared" si="405"/>
        <v>3087144</v>
      </c>
      <c r="S450" s="161">
        <f t="shared" si="405"/>
        <v>4564273</v>
      </c>
      <c r="T450" s="161">
        <f t="shared" si="405"/>
        <v>7532924</v>
      </c>
      <c r="U450" s="161">
        <f t="shared" si="405"/>
        <v>9712958</v>
      </c>
      <c r="V450" s="161">
        <f t="shared" si="405"/>
        <v>11569666</v>
      </c>
      <c r="W450" s="161">
        <f t="shared" si="405"/>
        <v>12586470</v>
      </c>
      <c r="X450" s="161">
        <f t="shared" si="405"/>
        <v>13688427.85096593</v>
      </c>
      <c r="Y450" s="161">
        <f t="shared" si="405"/>
        <v>14719995.863635082</v>
      </c>
      <c r="Z450" s="161">
        <f t="shared" si="405"/>
        <v>15686214.347387701</v>
      </c>
      <c r="AA450" s="161">
        <f t="shared" si="405"/>
        <v>16593013.734827187</v>
      </c>
      <c r="AB450" s="161">
        <f t="shared" si="405"/>
        <v>17445903.868439522</v>
      </c>
      <c r="AC450" s="161">
        <f t="shared" si="405"/>
        <v>18249822.321285266</v>
      </c>
      <c r="AD450" s="161">
        <f t="shared" si="405"/>
        <v>19010235.242718276</v>
      </c>
      <c r="AE450" s="161">
        <f t="shared" si="405"/>
        <v>19733023.173170123</v>
      </c>
      <c r="AF450" s="161">
        <f t="shared" si="405"/>
        <v>20421078.433236111</v>
      </c>
      <c r="AG450" s="161">
        <f t="shared" si="405"/>
        <v>21074030.282156412</v>
      </c>
      <c r="AH450" s="161">
        <f t="shared" si="405"/>
        <v>21406595.084599249</v>
      </c>
      <c r="AI450" s="161">
        <f t="shared" si="405"/>
        <v>21732039.78818766</v>
      </c>
      <c r="AJ450" s="161">
        <f t="shared" si="405"/>
        <v>22053041.542628471</v>
      </c>
      <c r="AK450" s="161">
        <f t="shared" si="405"/>
        <v>22368684.644566674</v>
      </c>
      <c r="AL450" s="161">
        <f t="shared" si="405"/>
        <v>22674315.330975309</v>
      </c>
      <c r="AM450" s="161">
        <f t="shared" si="405"/>
        <v>22968094.421771239</v>
      </c>
      <c r="AN450" s="161">
        <f t="shared" si="405"/>
        <v>23251708.117054354</v>
      </c>
      <c r="AO450" s="161">
        <f t="shared" si="405"/>
        <v>23527700.797318388</v>
      </c>
      <c r="AP450" s="161">
        <f t="shared" si="405"/>
        <v>23801825.380551219</v>
      </c>
      <c r="AQ450" s="161">
        <f t="shared" si="405"/>
        <v>24071335.378557682</v>
      </c>
      <c r="AR450" s="161">
        <f t="shared" si="405"/>
        <v>24329431.266391341</v>
      </c>
      <c r="AS450" s="161">
        <f t="shared" si="405"/>
        <v>24577055.487810764</v>
      </c>
      <c r="AT450" s="161">
        <f t="shared" si="405"/>
        <v>24815715.455333803</v>
      </c>
      <c r="AU450" s="161">
        <f t="shared" si="405"/>
        <v>25045805.123510826</v>
      </c>
      <c r="AV450" s="161">
        <f t="shared" ref="AV450:BN450" si="406">AV449*AV57</f>
        <v>25265960.420824531</v>
      </c>
      <c r="AW450" s="161">
        <f t="shared" si="406"/>
        <v>25475369.185250044</v>
      </c>
      <c r="AX450" s="161">
        <f t="shared" si="406"/>
        <v>25674491.289541878</v>
      </c>
      <c r="AY450" s="161">
        <f t="shared" si="406"/>
        <v>25864276.018026974</v>
      </c>
      <c r="AZ450" s="161">
        <f t="shared" si="406"/>
        <v>26044777.473382331</v>
      </c>
      <c r="BA450" s="161">
        <f t="shared" si="406"/>
        <v>26214694.392945576</v>
      </c>
      <c r="BB450" s="161">
        <f t="shared" si="406"/>
        <v>26373213.370952122</v>
      </c>
      <c r="BC450" s="161">
        <f t="shared" si="406"/>
        <v>26520622.333142802</v>
      </c>
      <c r="BD450" s="161">
        <f t="shared" si="406"/>
        <v>26657727.533778906</v>
      </c>
      <c r="BE450" s="161">
        <f t="shared" si="406"/>
        <v>26784688.171542194</v>
      </c>
      <c r="BF450" s="161">
        <f t="shared" si="406"/>
        <v>26900556.516780358</v>
      </c>
      <c r="BG450" s="161">
        <f t="shared" si="406"/>
        <v>27004723.758909658</v>
      </c>
      <c r="BH450" s="161">
        <f t="shared" si="406"/>
        <v>27097504.875009421</v>
      </c>
      <c r="BI450" s="161">
        <f t="shared" si="406"/>
        <v>27179667.252475288</v>
      </c>
      <c r="BJ450" s="161">
        <f t="shared" si="406"/>
        <v>27218206.081791509</v>
      </c>
      <c r="BK450" s="161">
        <f t="shared" si="406"/>
        <v>27256799.556418557</v>
      </c>
      <c r="BL450" s="161">
        <f t="shared" si="406"/>
        <v>27295447.753839578</v>
      </c>
      <c r="BM450" s="161">
        <f t="shared" si="406"/>
        <v>27334150.751647595</v>
      </c>
      <c r="BN450" s="161">
        <f t="shared" si="406"/>
        <v>27372908.627545647</v>
      </c>
      <c r="BP450"/>
      <c r="BQ450"/>
    </row>
    <row r="451" spans="1:69" hidden="1" outlineLevel="1">
      <c r="C451" s="63"/>
      <c r="E451" t="s">
        <v>333</v>
      </c>
      <c r="J451" s="23" t="s">
        <v>15</v>
      </c>
      <c r="K451"/>
      <c r="P451" s="50">
        <f>P449*P443</f>
        <v>42291.28</v>
      </c>
      <c r="Q451" s="50">
        <f>Q449*Q443</f>
        <v>80098</v>
      </c>
      <c r="R451" s="50">
        <f t="shared" ref="R451:BM451" si="407">R449*R443</f>
        <v>133776.24</v>
      </c>
      <c r="S451" s="50">
        <f t="shared" si="407"/>
        <v>205392.28499999997</v>
      </c>
      <c r="T451" s="50">
        <f t="shared" si="407"/>
        <v>351536.45333333325</v>
      </c>
      <c r="U451" s="50">
        <f t="shared" si="407"/>
        <v>469459.63666666654</v>
      </c>
      <c r="V451" s="50">
        <f t="shared" si="407"/>
        <v>578483.30000000005</v>
      </c>
      <c r="W451" s="50">
        <f t="shared" si="407"/>
        <v>641909.97</v>
      </c>
      <c r="X451" s="50">
        <f t="shared" si="407"/>
        <v>712072.01680724777</v>
      </c>
      <c r="Y451" s="50">
        <f t="shared" si="407"/>
        <v>781048.86852282286</v>
      </c>
      <c r="Z451" s="50">
        <f t="shared" si="407"/>
        <v>848963.14391329302</v>
      </c>
      <c r="AA451" s="50">
        <f t="shared" si="407"/>
        <v>916001.3965928317</v>
      </c>
      <c r="AB451" s="50">
        <f t="shared" si="407"/>
        <v>982346.06533645152</v>
      </c>
      <c r="AC451" s="50">
        <f t="shared" si="407"/>
        <v>1048165.466880315</v>
      </c>
      <c r="AD451" s="50">
        <f t="shared" si="407"/>
        <v>1113676.0228595375</v>
      </c>
      <c r="AE451" s="50">
        <f t="shared" si="407"/>
        <v>1179139.4675353735</v>
      </c>
      <c r="AF451" s="50">
        <f t="shared" si="407"/>
        <v>1244659.033019505</v>
      </c>
      <c r="AG451" s="50">
        <f t="shared" si="407"/>
        <v>1310145.3913582095</v>
      </c>
      <c r="AH451" s="50">
        <f t="shared" si="407"/>
        <v>1330820.5179198978</v>
      </c>
      <c r="AI451" s="50">
        <f t="shared" si="407"/>
        <v>1351052.997082145</v>
      </c>
      <c r="AJ451" s="50">
        <f t="shared" si="407"/>
        <v>1371009.2638032108</v>
      </c>
      <c r="AK451" s="50">
        <f t="shared" si="407"/>
        <v>1390632.3899818084</v>
      </c>
      <c r="AL451" s="50">
        <f t="shared" si="407"/>
        <v>1409633.0571486845</v>
      </c>
      <c r="AM451" s="50">
        <f t="shared" si="407"/>
        <v>1427896.9258406444</v>
      </c>
      <c r="AN451" s="50">
        <f t="shared" si="407"/>
        <v>1445528.8249518392</v>
      </c>
      <c r="AO451" s="50">
        <f t="shared" si="407"/>
        <v>1462686.9353491033</v>
      </c>
      <c r="AP451" s="50">
        <f t="shared" si="407"/>
        <v>1479728.9085536578</v>
      </c>
      <c r="AQ451" s="50">
        <f t="shared" si="407"/>
        <v>1496483.9989224945</v>
      </c>
      <c r="AR451" s="50">
        <f t="shared" si="407"/>
        <v>1512529.4887242285</v>
      </c>
      <c r="AS451" s="50">
        <f t="shared" si="407"/>
        <v>1527923.9684766852</v>
      </c>
      <c r="AT451" s="50">
        <f t="shared" si="407"/>
        <v>1542761.1520797077</v>
      </c>
      <c r="AU451" s="50">
        <f t="shared" si="407"/>
        <v>1557065.5311816258</v>
      </c>
      <c r="AV451" s="50">
        <f t="shared" si="407"/>
        <v>1570752.3032084682</v>
      </c>
      <c r="AW451" s="50">
        <f t="shared" si="407"/>
        <v>1583770.9770904358</v>
      </c>
      <c r="AX451" s="50">
        <f t="shared" si="407"/>
        <v>1596150.142525933</v>
      </c>
      <c r="AY451" s="50">
        <f t="shared" si="407"/>
        <v>1607948.8153021343</v>
      </c>
      <c r="AZ451" s="50">
        <f t="shared" si="407"/>
        <v>1619170.3589129688</v>
      </c>
      <c r="BA451" s="50">
        <f t="shared" si="407"/>
        <v>1629733.8755302939</v>
      </c>
      <c r="BB451" s="50">
        <f t="shared" si="407"/>
        <v>1639588.7967626096</v>
      </c>
      <c r="BC451" s="50">
        <f t="shared" si="407"/>
        <v>1648753.0225833601</v>
      </c>
      <c r="BD451" s="50">
        <f t="shared" si="407"/>
        <v>1657276.6767842714</v>
      </c>
      <c r="BE451" s="50">
        <f t="shared" si="407"/>
        <v>1665169.6565428851</v>
      </c>
      <c r="BF451" s="50">
        <f t="shared" si="407"/>
        <v>1672373.0427241519</v>
      </c>
      <c r="BG451" s="50">
        <f t="shared" si="407"/>
        <v>1678848.9863561466</v>
      </c>
      <c r="BH451" s="50">
        <f t="shared" si="407"/>
        <v>1684617.0691592782</v>
      </c>
      <c r="BI451" s="50">
        <f t="shared" si="407"/>
        <v>1689724.998622162</v>
      </c>
      <c r="BJ451" s="50">
        <f t="shared" si="407"/>
        <v>1692120.9081345319</v>
      </c>
      <c r="BK451" s="50">
        <f t="shared" si="407"/>
        <v>1694520.2148756795</v>
      </c>
      <c r="BL451" s="50">
        <f t="shared" si="407"/>
        <v>1696922.9236626327</v>
      </c>
      <c r="BM451" s="50">
        <f t="shared" si="407"/>
        <v>1699329.0393192498</v>
      </c>
      <c r="BN451" s="50">
        <f>BN449*BN443</f>
        <v>1701738.5666762292</v>
      </c>
      <c r="BP451"/>
      <c r="BQ451"/>
    </row>
    <row r="452" spans="1:69" hidden="1" outlineLevel="1">
      <c r="C452" s="63"/>
      <c r="E452" t="s">
        <v>337</v>
      </c>
      <c r="J452" t="s">
        <v>190</v>
      </c>
      <c r="K452"/>
      <c r="P452" s="50">
        <f t="shared" ref="P452:AU452" si="408">P57-P450</f>
        <v>0</v>
      </c>
      <c r="Q452" s="50">
        <f t="shared" si="408"/>
        <v>0</v>
      </c>
      <c r="R452" s="50">
        <f t="shared" si="408"/>
        <v>0</v>
      </c>
      <c r="S452" s="50">
        <f t="shared" si="408"/>
        <v>0</v>
      </c>
      <c r="T452" s="50">
        <f t="shared" si="408"/>
        <v>0</v>
      </c>
      <c r="U452" s="50">
        <f t="shared" si="408"/>
        <v>0</v>
      </c>
      <c r="V452" s="50">
        <f t="shared" si="408"/>
        <v>0</v>
      </c>
      <c r="W452" s="50">
        <f t="shared" si="408"/>
        <v>0</v>
      </c>
      <c r="X452" s="50">
        <f t="shared" si="408"/>
        <v>0</v>
      </c>
      <c r="Y452" s="50">
        <f t="shared" si="408"/>
        <v>0</v>
      </c>
      <c r="Z452" s="50">
        <f t="shared" si="408"/>
        <v>0</v>
      </c>
      <c r="AA452" s="50">
        <f t="shared" si="408"/>
        <v>0</v>
      </c>
      <c r="AB452" s="50">
        <f t="shared" si="408"/>
        <v>0</v>
      </c>
      <c r="AC452" s="50">
        <f t="shared" si="408"/>
        <v>0</v>
      </c>
      <c r="AD452" s="50">
        <f t="shared" si="408"/>
        <v>0</v>
      </c>
      <c r="AE452" s="50">
        <f t="shared" si="408"/>
        <v>0</v>
      </c>
      <c r="AF452" s="50">
        <f t="shared" si="408"/>
        <v>0</v>
      </c>
      <c r="AG452" s="50">
        <f t="shared" si="408"/>
        <v>0</v>
      </c>
      <c r="AH452" s="50">
        <f t="shared" si="408"/>
        <v>0</v>
      </c>
      <c r="AI452" s="50">
        <f t="shared" si="408"/>
        <v>0</v>
      </c>
      <c r="AJ452" s="50">
        <f t="shared" si="408"/>
        <v>0</v>
      </c>
      <c r="AK452" s="50">
        <f t="shared" si="408"/>
        <v>0</v>
      </c>
      <c r="AL452" s="50">
        <f t="shared" si="408"/>
        <v>0</v>
      </c>
      <c r="AM452" s="50">
        <f t="shared" si="408"/>
        <v>0</v>
      </c>
      <c r="AN452" s="50">
        <f t="shared" si="408"/>
        <v>0</v>
      </c>
      <c r="AO452" s="50">
        <f t="shared" si="408"/>
        <v>0</v>
      </c>
      <c r="AP452" s="50">
        <f t="shared" si="408"/>
        <v>0</v>
      </c>
      <c r="AQ452" s="50">
        <f t="shared" si="408"/>
        <v>0</v>
      </c>
      <c r="AR452" s="50">
        <f t="shared" si="408"/>
        <v>0</v>
      </c>
      <c r="AS452" s="50">
        <f t="shared" si="408"/>
        <v>0</v>
      </c>
      <c r="AT452" s="50">
        <f t="shared" si="408"/>
        <v>0</v>
      </c>
      <c r="AU452" s="50">
        <f t="shared" si="408"/>
        <v>0</v>
      </c>
      <c r="AV452" s="50">
        <f t="shared" ref="AV452:BN452" si="409">AV57-AV450</f>
        <v>0</v>
      </c>
      <c r="AW452" s="50">
        <f t="shared" si="409"/>
        <v>0</v>
      </c>
      <c r="AX452" s="50">
        <f t="shared" si="409"/>
        <v>0</v>
      </c>
      <c r="AY452" s="50">
        <f t="shared" si="409"/>
        <v>0</v>
      </c>
      <c r="AZ452" s="50">
        <f t="shared" si="409"/>
        <v>0</v>
      </c>
      <c r="BA452" s="50">
        <f t="shared" si="409"/>
        <v>0</v>
      </c>
      <c r="BB452" s="50">
        <f t="shared" si="409"/>
        <v>0</v>
      </c>
      <c r="BC452" s="50">
        <f t="shared" si="409"/>
        <v>0</v>
      </c>
      <c r="BD452" s="50">
        <f t="shared" si="409"/>
        <v>0</v>
      </c>
      <c r="BE452" s="50">
        <f t="shared" si="409"/>
        <v>0</v>
      </c>
      <c r="BF452" s="50">
        <f t="shared" si="409"/>
        <v>0</v>
      </c>
      <c r="BG452" s="50">
        <f t="shared" si="409"/>
        <v>0</v>
      </c>
      <c r="BH452" s="50">
        <f t="shared" si="409"/>
        <v>0</v>
      </c>
      <c r="BI452" s="50">
        <f t="shared" si="409"/>
        <v>0</v>
      </c>
      <c r="BJ452" s="50">
        <f t="shared" si="409"/>
        <v>0</v>
      </c>
      <c r="BK452" s="50">
        <f t="shared" si="409"/>
        <v>0</v>
      </c>
      <c r="BL452" s="50">
        <f t="shared" si="409"/>
        <v>0</v>
      </c>
      <c r="BM452" s="50">
        <f t="shared" si="409"/>
        <v>0</v>
      </c>
      <c r="BN452" s="50">
        <f t="shared" si="409"/>
        <v>0</v>
      </c>
      <c r="BP452"/>
      <c r="BQ452"/>
    </row>
    <row r="453" spans="1:69" hidden="1" outlineLevel="1">
      <c r="C453" s="63"/>
      <c r="E453" t="s">
        <v>335</v>
      </c>
      <c r="J453" s="23" t="s">
        <v>15</v>
      </c>
      <c r="K453"/>
      <c r="P453" s="50">
        <f>P443-P451</f>
        <v>0</v>
      </c>
      <c r="Q453" s="50">
        <f>Q443-Q451</f>
        <v>0</v>
      </c>
      <c r="R453" s="50">
        <f t="shared" ref="R453:BM453" si="410">R443-R451</f>
        <v>0</v>
      </c>
      <c r="S453" s="50">
        <f t="shared" si="410"/>
        <v>0</v>
      </c>
      <c r="T453" s="50">
        <f t="shared" si="410"/>
        <v>0</v>
      </c>
      <c r="U453" s="50">
        <f t="shared" si="410"/>
        <v>0</v>
      </c>
      <c r="V453" s="50">
        <f t="shared" si="410"/>
        <v>0</v>
      </c>
      <c r="W453" s="50">
        <f t="shared" si="410"/>
        <v>0</v>
      </c>
      <c r="X453" s="50">
        <f t="shared" si="410"/>
        <v>0</v>
      </c>
      <c r="Y453" s="50">
        <f t="shared" si="410"/>
        <v>0</v>
      </c>
      <c r="Z453" s="50">
        <f t="shared" si="410"/>
        <v>0</v>
      </c>
      <c r="AA453" s="50">
        <f t="shared" si="410"/>
        <v>0</v>
      </c>
      <c r="AB453" s="50">
        <f t="shared" si="410"/>
        <v>0</v>
      </c>
      <c r="AC453" s="50">
        <f t="shared" si="410"/>
        <v>0</v>
      </c>
      <c r="AD453" s="50">
        <f t="shared" si="410"/>
        <v>0</v>
      </c>
      <c r="AE453" s="50">
        <f t="shared" si="410"/>
        <v>0</v>
      </c>
      <c r="AF453" s="50">
        <f t="shared" si="410"/>
        <v>0</v>
      </c>
      <c r="AG453" s="50">
        <f t="shared" si="410"/>
        <v>0</v>
      </c>
      <c r="AH453" s="50">
        <f t="shared" si="410"/>
        <v>0</v>
      </c>
      <c r="AI453" s="50">
        <f t="shared" si="410"/>
        <v>0</v>
      </c>
      <c r="AJ453" s="50">
        <f t="shared" si="410"/>
        <v>0</v>
      </c>
      <c r="AK453" s="50">
        <f t="shared" si="410"/>
        <v>0</v>
      </c>
      <c r="AL453" s="50">
        <f t="shared" si="410"/>
        <v>0</v>
      </c>
      <c r="AM453" s="50">
        <f t="shared" si="410"/>
        <v>0</v>
      </c>
      <c r="AN453" s="50">
        <f t="shared" si="410"/>
        <v>0</v>
      </c>
      <c r="AO453" s="50">
        <f t="shared" si="410"/>
        <v>0</v>
      </c>
      <c r="AP453" s="50">
        <f t="shared" si="410"/>
        <v>0</v>
      </c>
      <c r="AQ453" s="50">
        <f t="shared" si="410"/>
        <v>0</v>
      </c>
      <c r="AR453" s="50">
        <f t="shared" si="410"/>
        <v>0</v>
      </c>
      <c r="AS453" s="50">
        <f t="shared" si="410"/>
        <v>0</v>
      </c>
      <c r="AT453" s="50">
        <f t="shared" si="410"/>
        <v>0</v>
      </c>
      <c r="AU453" s="50">
        <f t="shared" si="410"/>
        <v>0</v>
      </c>
      <c r="AV453" s="50">
        <f t="shared" si="410"/>
        <v>0</v>
      </c>
      <c r="AW453" s="50">
        <f t="shared" si="410"/>
        <v>0</v>
      </c>
      <c r="AX453" s="50">
        <f t="shared" si="410"/>
        <v>0</v>
      </c>
      <c r="AY453" s="50">
        <f t="shared" si="410"/>
        <v>0</v>
      </c>
      <c r="AZ453" s="50">
        <f t="shared" si="410"/>
        <v>0</v>
      </c>
      <c r="BA453" s="50">
        <f t="shared" si="410"/>
        <v>0</v>
      </c>
      <c r="BB453" s="50">
        <f t="shared" si="410"/>
        <v>0</v>
      </c>
      <c r="BC453" s="50">
        <f t="shared" si="410"/>
        <v>0</v>
      </c>
      <c r="BD453" s="50">
        <f t="shared" si="410"/>
        <v>0</v>
      </c>
      <c r="BE453" s="50">
        <f t="shared" si="410"/>
        <v>0</v>
      </c>
      <c r="BF453" s="50">
        <f t="shared" si="410"/>
        <v>0</v>
      </c>
      <c r="BG453" s="50">
        <f t="shared" si="410"/>
        <v>0</v>
      </c>
      <c r="BH453" s="50">
        <f t="shared" si="410"/>
        <v>0</v>
      </c>
      <c r="BI453" s="50">
        <f t="shared" si="410"/>
        <v>0</v>
      </c>
      <c r="BJ453" s="50">
        <f t="shared" si="410"/>
        <v>0</v>
      </c>
      <c r="BK453" s="50">
        <f t="shared" si="410"/>
        <v>0</v>
      </c>
      <c r="BL453" s="50">
        <f t="shared" si="410"/>
        <v>0</v>
      </c>
      <c r="BM453" s="50">
        <f t="shared" si="410"/>
        <v>0</v>
      </c>
      <c r="BN453" s="50">
        <f>BN443-BN451</f>
        <v>0</v>
      </c>
      <c r="BP453"/>
      <c r="BQ453"/>
    </row>
    <row r="454" spans="1:69" hidden="1" outlineLevel="1"/>
    <row r="455" spans="1:69" hidden="1" outlineLevel="1">
      <c r="B455" s="73" t="s">
        <v>187</v>
      </c>
      <c r="W455" s="141"/>
    </row>
    <row r="456" spans="1:69" hidden="1" outlineLevel="1">
      <c r="A456" s="281" t="s">
        <v>536</v>
      </c>
      <c r="C456" s="84" t="s">
        <v>328</v>
      </c>
      <c r="I456" s="53" t="s">
        <v>422</v>
      </c>
      <c r="J456" s="23" t="s">
        <v>341</v>
      </c>
      <c r="S456" s="205"/>
      <c r="T456" s="205"/>
      <c r="U456" s="205"/>
      <c r="V456" s="205"/>
      <c r="W456" s="205"/>
      <c r="X456" s="206">
        <f t="shared" ref="X456:BN456" si="411">X458*AVERAGE(W58:X58)</f>
        <v>0</v>
      </c>
      <c r="Y456" s="206">
        <f t="shared" si="411"/>
        <v>0</v>
      </c>
      <c r="Z456" s="206">
        <f t="shared" si="411"/>
        <v>0</v>
      </c>
      <c r="AA456" s="206">
        <f t="shared" si="411"/>
        <v>0</v>
      </c>
      <c r="AB456" s="206">
        <f t="shared" si="411"/>
        <v>0</v>
      </c>
      <c r="AC456" s="206">
        <f t="shared" si="411"/>
        <v>0</v>
      </c>
      <c r="AD456" s="206">
        <f t="shared" si="411"/>
        <v>0</v>
      </c>
      <c r="AE456" s="206">
        <f t="shared" si="411"/>
        <v>0</v>
      </c>
      <c r="AF456" s="206">
        <f t="shared" si="411"/>
        <v>0</v>
      </c>
      <c r="AG456" s="206">
        <f t="shared" si="411"/>
        <v>0</v>
      </c>
      <c r="AH456" s="206">
        <f t="shared" si="411"/>
        <v>0</v>
      </c>
      <c r="AI456" s="206">
        <f t="shared" si="411"/>
        <v>0</v>
      </c>
      <c r="AJ456" s="206">
        <f t="shared" si="411"/>
        <v>0</v>
      </c>
      <c r="AK456" s="206">
        <f t="shared" si="411"/>
        <v>0</v>
      </c>
      <c r="AL456" s="206">
        <f t="shared" si="411"/>
        <v>0</v>
      </c>
      <c r="AM456" s="206">
        <f t="shared" si="411"/>
        <v>0</v>
      </c>
      <c r="AN456" s="206">
        <f t="shared" si="411"/>
        <v>0</v>
      </c>
      <c r="AO456" s="206">
        <f t="shared" si="411"/>
        <v>0</v>
      </c>
      <c r="AP456" s="206">
        <f t="shared" si="411"/>
        <v>0</v>
      </c>
      <c r="AQ456" s="206">
        <f t="shared" si="411"/>
        <v>0</v>
      </c>
      <c r="AR456" s="206">
        <f t="shared" si="411"/>
        <v>0</v>
      </c>
      <c r="AS456" s="206">
        <f t="shared" si="411"/>
        <v>0</v>
      </c>
      <c r="AT456" s="206">
        <f t="shared" si="411"/>
        <v>0</v>
      </c>
      <c r="AU456" s="206">
        <f t="shared" si="411"/>
        <v>0</v>
      </c>
      <c r="AV456" s="206">
        <f t="shared" si="411"/>
        <v>0</v>
      </c>
      <c r="AW456" s="206">
        <f t="shared" si="411"/>
        <v>0</v>
      </c>
      <c r="AX456" s="206">
        <f t="shared" si="411"/>
        <v>0</v>
      </c>
      <c r="AY456" s="206">
        <f t="shared" si="411"/>
        <v>0</v>
      </c>
      <c r="AZ456" s="206">
        <f t="shared" si="411"/>
        <v>0</v>
      </c>
      <c r="BA456" s="206">
        <f t="shared" si="411"/>
        <v>0</v>
      </c>
      <c r="BB456" s="206">
        <f t="shared" si="411"/>
        <v>0</v>
      </c>
      <c r="BC456" s="206">
        <f t="shared" si="411"/>
        <v>0</v>
      </c>
      <c r="BD456" s="206">
        <f t="shared" si="411"/>
        <v>0</v>
      </c>
      <c r="BE456" s="206">
        <f t="shared" si="411"/>
        <v>0</v>
      </c>
      <c r="BF456" s="206">
        <f t="shared" si="411"/>
        <v>0</v>
      </c>
      <c r="BG456" s="206">
        <f t="shared" si="411"/>
        <v>0</v>
      </c>
      <c r="BH456" s="206">
        <f t="shared" si="411"/>
        <v>0</v>
      </c>
      <c r="BI456" s="206">
        <f t="shared" si="411"/>
        <v>0</v>
      </c>
      <c r="BJ456" s="206">
        <f t="shared" si="411"/>
        <v>0</v>
      </c>
      <c r="BK456" s="206">
        <f t="shared" si="411"/>
        <v>0</v>
      </c>
      <c r="BL456" s="206">
        <f t="shared" si="411"/>
        <v>0</v>
      </c>
      <c r="BM456" s="206">
        <f t="shared" si="411"/>
        <v>0</v>
      </c>
      <c r="BN456" s="206">
        <f t="shared" si="411"/>
        <v>0</v>
      </c>
    </row>
    <row r="457" spans="1:69" hidden="1" outlineLevel="1">
      <c r="D457" s="63" t="s">
        <v>181</v>
      </c>
      <c r="J457" s="23"/>
      <c r="T457" s="178" t="e">
        <f>T456/S456-1</f>
        <v>#DIV/0!</v>
      </c>
      <c r="U457" s="178" t="e">
        <f>U456/T456-1</f>
        <v>#DIV/0!</v>
      </c>
      <c r="V457" s="178" t="e">
        <f>V456/U456-1</f>
        <v>#DIV/0!</v>
      </c>
      <c r="W457" s="178" t="e">
        <f>W456/V456-1</f>
        <v>#DIV/0!</v>
      </c>
      <c r="X457" s="178" t="e">
        <f>X456/W456-1</f>
        <v>#DIV/0!</v>
      </c>
      <c r="Y457" s="178" t="e">
        <f t="shared" ref="Y457:AG457" si="412">Y456/X456-1</f>
        <v>#DIV/0!</v>
      </c>
      <c r="Z457" s="178" t="e">
        <f t="shared" si="412"/>
        <v>#DIV/0!</v>
      </c>
      <c r="AA457" s="178" t="e">
        <f t="shared" si="412"/>
        <v>#DIV/0!</v>
      </c>
      <c r="AB457" s="178" t="e">
        <f t="shared" si="412"/>
        <v>#DIV/0!</v>
      </c>
      <c r="AC457" s="178" t="e">
        <f t="shared" si="412"/>
        <v>#DIV/0!</v>
      </c>
      <c r="AD457" s="178" t="e">
        <f t="shared" si="412"/>
        <v>#DIV/0!</v>
      </c>
      <c r="AE457" s="178" t="e">
        <f t="shared" si="412"/>
        <v>#DIV/0!</v>
      </c>
      <c r="AF457" s="178" t="e">
        <f t="shared" si="412"/>
        <v>#DIV/0!</v>
      </c>
      <c r="AG457" s="178" t="e">
        <f t="shared" si="412"/>
        <v>#DIV/0!</v>
      </c>
      <c r="BP457"/>
      <c r="BQ457"/>
    </row>
    <row r="458" spans="1:69" hidden="1" outlineLevel="1">
      <c r="D458" s="63" t="s">
        <v>339</v>
      </c>
      <c r="I458" s="53" t="s">
        <v>153</v>
      </c>
      <c r="J458" s="23" t="s">
        <v>340</v>
      </c>
      <c r="U458" s="208">
        <f>U456/AVERAGE(T58:U58)</f>
        <v>0</v>
      </c>
      <c r="V458" s="208">
        <f>V456/AVERAGE(U58:V58)</f>
        <v>0</v>
      </c>
      <c r="W458" s="208">
        <f>W456/AVERAGE(V58:W58)</f>
        <v>0</v>
      </c>
      <c r="X458" s="235">
        <f>W458*(1+X460)</f>
        <v>0</v>
      </c>
      <c r="Y458" s="235">
        <f>X458*(1+Y460)</f>
        <v>0</v>
      </c>
      <c r="Z458" s="235">
        <f>Y458*(1+Z460)</f>
        <v>0</v>
      </c>
      <c r="AA458" s="235">
        <f>Z458*(1+AA460)</f>
        <v>0</v>
      </c>
      <c r="AB458" s="235">
        <f t="shared" ref="AB458:BN458" si="413">AA458*(1+AB460)</f>
        <v>0</v>
      </c>
      <c r="AC458" s="235">
        <f t="shared" si="413"/>
        <v>0</v>
      </c>
      <c r="AD458" s="235">
        <f t="shared" si="413"/>
        <v>0</v>
      </c>
      <c r="AE458" s="235">
        <f t="shared" si="413"/>
        <v>0</v>
      </c>
      <c r="AF458" s="235">
        <f t="shared" si="413"/>
        <v>0</v>
      </c>
      <c r="AG458" s="235">
        <f t="shared" si="413"/>
        <v>0</v>
      </c>
      <c r="AH458" s="235">
        <f t="shared" si="413"/>
        <v>0</v>
      </c>
      <c r="AI458" s="235">
        <f t="shared" si="413"/>
        <v>0</v>
      </c>
      <c r="AJ458" s="235">
        <f t="shared" si="413"/>
        <v>0</v>
      </c>
      <c r="AK458" s="235">
        <f t="shared" si="413"/>
        <v>0</v>
      </c>
      <c r="AL458" s="235">
        <f t="shared" si="413"/>
        <v>0</v>
      </c>
      <c r="AM458" s="235">
        <f t="shared" si="413"/>
        <v>0</v>
      </c>
      <c r="AN458" s="235">
        <f t="shared" si="413"/>
        <v>0</v>
      </c>
      <c r="AO458" s="235">
        <f t="shared" si="413"/>
        <v>0</v>
      </c>
      <c r="AP458" s="235">
        <f t="shared" si="413"/>
        <v>0</v>
      </c>
      <c r="AQ458" s="235">
        <f t="shared" si="413"/>
        <v>0</v>
      </c>
      <c r="AR458" s="235">
        <f t="shared" si="413"/>
        <v>0</v>
      </c>
      <c r="AS458" s="235">
        <f t="shared" si="413"/>
        <v>0</v>
      </c>
      <c r="AT458" s="235">
        <f t="shared" si="413"/>
        <v>0</v>
      </c>
      <c r="AU458" s="235">
        <f t="shared" si="413"/>
        <v>0</v>
      </c>
      <c r="AV458" s="235">
        <f t="shared" si="413"/>
        <v>0</v>
      </c>
      <c r="AW458" s="235">
        <f t="shared" si="413"/>
        <v>0</v>
      </c>
      <c r="AX458" s="235">
        <f t="shared" si="413"/>
        <v>0</v>
      </c>
      <c r="AY458" s="235">
        <f t="shared" si="413"/>
        <v>0</v>
      </c>
      <c r="AZ458" s="235">
        <f t="shared" si="413"/>
        <v>0</v>
      </c>
      <c r="BA458" s="235">
        <f t="shared" si="413"/>
        <v>0</v>
      </c>
      <c r="BB458" s="235">
        <f t="shared" si="413"/>
        <v>0</v>
      </c>
      <c r="BC458" s="235">
        <f t="shared" si="413"/>
        <v>0</v>
      </c>
      <c r="BD458" s="235">
        <f t="shared" si="413"/>
        <v>0</v>
      </c>
      <c r="BE458" s="235">
        <f t="shared" si="413"/>
        <v>0</v>
      </c>
      <c r="BF458" s="235">
        <f t="shared" si="413"/>
        <v>0</v>
      </c>
      <c r="BG458" s="235">
        <f t="shared" si="413"/>
        <v>0</v>
      </c>
      <c r="BH458" s="235">
        <f t="shared" si="413"/>
        <v>0</v>
      </c>
      <c r="BI458" s="235">
        <f t="shared" si="413"/>
        <v>0</v>
      </c>
      <c r="BJ458" s="235">
        <f t="shared" si="413"/>
        <v>0</v>
      </c>
      <c r="BK458" s="235">
        <f t="shared" si="413"/>
        <v>0</v>
      </c>
      <c r="BL458" s="235">
        <f t="shared" si="413"/>
        <v>0</v>
      </c>
      <c r="BM458" s="235">
        <f t="shared" si="413"/>
        <v>0</v>
      </c>
      <c r="BN458" s="235">
        <f t="shared" si="413"/>
        <v>0</v>
      </c>
      <c r="BP458"/>
      <c r="BQ458"/>
    </row>
    <row r="459" spans="1:69" hidden="1" outlineLevel="1">
      <c r="A459" s="281" t="s">
        <v>536</v>
      </c>
      <c r="E459" s="63" t="s">
        <v>477</v>
      </c>
      <c r="J459" s="23"/>
      <c r="U459" s="258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BP459"/>
      <c r="BQ459"/>
    </row>
    <row r="460" spans="1:69" hidden="1" outlineLevel="1">
      <c r="E460" s="63" t="s">
        <v>478</v>
      </c>
      <c r="J460" s="23"/>
      <c r="V460" s="75" t="e">
        <f>V458/U458-1</f>
        <v>#DIV/0!</v>
      </c>
      <c r="W460" s="75" t="e">
        <f>W458/V458-1</f>
        <v>#DIV/0!</v>
      </c>
      <c r="X460" s="250">
        <f t="shared" ref="X460:AG460" si="414">X459*(1+INDEX(scenario.mobile.data, MATCH(scenario.mobile.data.selected, scenarios,0)))</f>
        <v>0</v>
      </c>
      <c r="Y460" s="250">
        <f t="shared" si="414"/>
        <v>0</v>
      </c>
      <c r="Z460" s="250">
        <f t="shared" si="414"/>
        <v>0</v>
      </c>
      <c r="AA460" s="250">
        <f t="shared" si="414"/>
        <v>0</v>
      </c>
      <c r="AB460" s="250">
        <f t="shared" si="414"/>
        <v>0</v>
      </c>
      <c r="AC460" s="250">
        <f t="shared" si="414"/>
        <v>0</v>
      </c>
      <c r="AD460" s="250">
        <f t="shared" si="414"/>
        <v>0</v>
      </c>
      <c r="AE460" s="250">
        <f t="shared" si="414"/>
        <v>0</v>
      </c>
      <c r="AF460" s="250">
        <f t="shared" si="414"/>
        <v>0</v>
      </c>
      <c r="AG460" s="250">
        <f t="shared" si="414"/>
        <v>0</v>
      </c>
      <c r="AH460" s="119">
        <v>0</v>
      </c>
      <c r="AI460" s="223">
        <f>AH460</f>
        <v>0</v>
      </c>
      <c r="AJ460" s="223">
        <f t="shared" ref="AJ460:BN460" si="415">AI460</f>
        <v>0</v>
      </c>
      <c r="AK460" s="223">
        <f t="shared" si="415"/>
        <v>0</v>
      </c>
      <c r="AL460" s="223">
        <f t="shared" si="415"/>
        <v>0</v>
      </c>
      <c r="AM460" s="223">
        <f t="shared" si="415"/>
        <v>0</v>
      </c>
      <c r="AN460" s="223">
        <f t="shared" si="415"/>
        <v>0</v>
      </c>
      <c r="AO460" s="223">
        <f t="shared" si="415"/>
        <v>0</v>
      </c>
      <c r="AP460" s="223">
        <f t="shared" si="415"/>
        <v>0</v>
      </c>
      <c r="AQ460" s="223">
        <f t="shared" si="415"/>
        <v>0</v>
      </c>
      <c r="AR460" s="223">
        <f t="shared" si="415"/>
        <v>0</v>
      </c>
      <c r="AS460" s="223">
        <f t="shared" si="415"/>
        <v>0</v>
      </c>
      <c r="AT460" s="223">
        <f t="shared" si="415"/>
        <v>0</v>
      </c>
      <c r="AU460" s="223">
        <f t="shared" si="415"/>
        <v>0</v>
      </c>
      <c r="AV460" s="223">
        <f t="shared" si="415"/>
        <v>0</v>
      </c>
      <c r="AW460" s="223">
        <f t="shared" si="415"/>
        <v>0</v>
      </c>
      <c r="AX460" s="223">
        <f t="shared" si="415"/>
        <v>0</v>
      </c>
      <c r="AY460" s="223">
        <f t="shared" si="415"/>
        <v>0</v>
      </c>
      <c r="AZ460" s="223">
        <f t="shared" si="415"/>
        <v>0</v>
      </c>
      <c r="BA460" s="223">
        <f t="shared" si="415"/>
        <v>0</v>
      </c>
      <c r="BB460" s="223">
        <f t="shared" si="415"/>
        <v>0</v>
      </c>
      <c r="BC460" s="223">
        <f t="shared" si="415"/>
        <v>0</v>
      </c>
      <c r="BD460" s="223">
        <f t="shared" si="415"/>
        <v>0</v>
      </c>
      <c r="BE460" s="223">
        <f t="shared" si="415"/>
        <v>0</v>
      </c>
      <c r="BF460" s="223">
        <f t="shared" si="415"/>
        <v>0</v>
      </c>
      <c r="BG460" s="223">
        <f t="shared" si="415"/>
        <v>0</v>
      </c>
      <c r="BH460" s="223">
        <f t="shared" si="415"/>
        <v>0</v>
      </c>
      <c r="BI460" s="223">
        <f t="shared" si="415"/>
        <v>0</v>
      </c>
      <c r="BJ460" s="223">
        <f t="shared" si="415"/>
        <v>0</v>
      </c>
      <c r="BK460" s="223">
        <f t="shared" si="415"/>
        <v>0</v>
      </c>
      <c r="BL460" s="223">
        <f t="shared" si="415"/>
        <v>0</v>
      </c>
      <c r="BM460" s="223">
        <f t="shared" si="415"/>
        <v>0</v>
      </c>
      <c r="BN460" s="223">
        <f t="shared" si="415"/>
        <v>0</v>
      </c>
      <c r="BP460"/>
      <c r="BQ460"/>
    </row>
    <row r="461" spans="1:69" hidden="1" outlineLevel="1">
      <c r="V461" s="129"/>
      <c r="AC461" s="129"/>
    </row>
    <row r="462" spans="1:69" hidden="1" outlineLevel="1">
      <c r="C462" s="73" t="s">
        <v>421</v>
      </c>
    </row>
    <row r="463" spans="1:69" hidden="1" outlineLevel="1">
      <c r="A463" s="281" t="s">
        <v>536</v>
      </c>
      <c r="B463" s="73"/>
      <c r="D463" t="s">
        <v>10</v>
      </c>
      <c r="G463" s="60" t="s">
        <v>420</v>
      </c>
      <c r="J463" t="s">
        <v>101</v>
      </c>
      <c r="K463" s="103" t="str">
        <f t="array" ref="K463">IF(OR(L463:BM463&lt;0,L463:BM463&gt;1),"error","ok")</f>
        <v>ok</v>
      </c>
      <c r="R463" s="225"/>
      <c r="S463" s="225"/>
      <c r="T463" s="225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89">
        <f>AG463</f>
        <v>0</v>
      </c>
      <c r="AI463" s="189">
        <f t="shared" ref="AI463:BN463" si="416">AH463</f>
        <v>0</v>
      </c>
      <c r="AJ463" s="189">
        <f t="shared" si="416"/>
        <v>0</v>
      </c>
      <c r="AK463" s="189">
        <f t="shared" si="416"/>
        <v>0</v>
      </c>
      <c r="AL463" s="189">
        <f t="shared" si="416"/>
        <v>0</v>
      </c>
      <c r="AM463" s="189">
        <f t="shared" si="416"/>
        <v>0</v>
      </c>
      <c r="AN463" s="189">
        <f t="shared" si="416"/>
        <v>0</v>
      </c>
      <c r="AO463" s="189">
        <f t="shared" si="416"/>
        <v>0</v>
      </c>
      <c r="AP463" s="189">
        <f t="shared" si="416"/>
        <v>0</v>
      </c>
      <c r="AQ463" s="189">
        <f t="shared" si="416"/>
        <v>0</v>
      </c>
      <c r="AR463" s="189">
        <f t="shared" si="416"/>
        <v>0</v>
      </c>
      <c r="AS463" s="189">
        <f t="shared" si="416"/>
        <v>0</v>
      </c>
      <c r="AT463" s="189">
        <f t="shared" si="416"/>
        <v>0</v>
      </c>
      <c r="AU463" s="189">
        <f t="shared" si="416"/>
        <v>0</v>
      </c>
      <c r="AV463" s="189">
        <f t="shared" si="416"/>
        <v>0</v>
      </c>
      <c r="AW463" s="189">
        <f t="shared" si="416"/>
        <v>0</v>
      </c>
      <c r="AX463" s="189">
        <f t="shared" si="416"/>
        <v>0</v>
      </c>
      <c r="AY463" s="189">
        <f t="shared" si="416"/>
        <v>0</v>
      </c>
      <c r="AZ463" s="189">
        <f t="shared" si="416"/>
        <v>0</v>
      </c>
      <c r="BA463" s="189">
        <f t="shared" si="416"/>
        <v>0</v>
      </c>
      <c r="BB463" s="189">
        <f t="shared" si="416"/>
        <v>0</v>
      </c>
      <c r="BC463" s="189">
        <f t="shared" si="416"/>
        <v>0</v>
      </c>
      <c r="BD463" s="189">
        <f t="shared" si="416"/>
        <v>0</v>
      </c>
      <c r="BE463" s="189">
        <f t="shared" si="416"/>
        <v>0</v>
      </c>
      <c r="BF463" s="189">
        <f t="shared" si="416"/>
        <v>0</v>
      </c>
      <c r="BG463" s="189">
        <f t="shared" si="416"/>
        <v>0</v>
      </c>
      <c r="BH463" s="189">
        <f t="shared" si="416"/>
        <v>0</v>
      </c>
      <c r="BI463" s="189">
        <f t="shared" si="416"/>
        <v>0</v>
      </c>
      <c r="BJ463" s="189">
        <f t="shared" si="416"/>
        <v>0</v>
      </c>
      <c r="BK463" s="189">
        <f t="shared" si="416"/>
        <v>0</v>
      </c>
      <c r="BL463" s="189">
        <f t="shared" si="416"/>
        <v>0</v>
      </c>
      <c r="BM463" s="189">
        <f t="shared" si="416"/>
        <v>0</v>
      </c>
      <c r="BN463" s="189">
        <f t="shared" si="416"/>
        <v>0</v>
      </c>
      <c r="BP463"/>
      <c r="BQ463"/>
    </row>
    <row r="464" spans="1:69" hidden="1" outlineLevel="1">
      <c r="B464" s="73"/>
      <c r="D464" t="s">
        <v>11</v>
      </c>
      <c r="G464" s="60" t="s">
        <v>420</v>
      </c>
      <c r="J464" t="s">
        <v>101</v>
      </c>
      <c r="K464" s="103" t="str">
        <f t="array" ref="K464">IF(OR(L464:BM464&lt;0,L464:BM464&gt;1),"error","ok")</f>
        <v>ok</v>
      </c>
      <c r="R464" s="213">
        <f>1-R463</f>
        <v>1</v>
      </c>
      <c r="S464" s="213">
        <f>1-S463</f>
        <v>1</v>
      </c>
      <c r="T464" s="213">
        <f t="shared" ref="T464:BM464" si="417">1-T463</f>
        <v>1</v>
      </c>
      <c r="U464" s="213">
        <f t="shared" si="417"/>
        <v>1</v>
      </c>
      <c r="V464" s="213">
        <f t="shared" si="417"/>
        <v>1</v>
      </c>
      <c r="W464" s="213">
        <f t="shared" si="417"/>
        <v>1</v>
      </c>
      <c r="X464" s="213">
        <f t="shared" si="417"/>
        <v>1</v>
      </c>
      <c r="Y464" s="213">
        <f t="shared" si="417"/>
        <v>1</v>
      </c>
      <c r="Z464" s="213">
        <f t="shared" si="417"/>
        <v>1</v>
      </c>
      <c r="AA464" s="213">
        <f t="shared" si="417"/>
        <v>1</v>
      </c>
      <c r="AB464" s="213">
        <f t="shared" si="417"/>
        <v>1</v>
      </c>
      <c r="AC464" s="213">
        <f t="shared" si="417"/>
        <v>1</v>
      </c>
      <c r="AD464" s="213">
        <f t="shared" si="417"/>
        <v>1</v>
      </c>
      <c r="AE464" s="213">
        <f t="shared" si="417"/>
        <v>1</v>
      </c>
      <c r="AF464" s="213">
        <f t="shared" si="417"/>
        <v>1</v>
      </c>
      <c r="AG464" s="213">
        <f t="shared" si="417"/>
        <v>1</v>
      </c>
      <c r="AH464" s="213">
        <f t="shared" si="417"/>
        <v>1</v>
      </c>
      <c r="AI464" s="213">
        <f t="shared" si="417"/>
        <v>1</v>
      </c>
      <c r="AJ464" s="213">
        <f t="shared" si="417"/>
        <v>1</v>
      </c>
      <c r="AK464" s="213">
        <f t="shared" si="417"/>
        <v>1</v>
      </c>
      <c r="AL464" s="213">
        <f t="shared" si="417"/>
        <v>1</v>
      </c>
      <c r="AM464" s="213">
        <f t="shared" si="417"/>
        <v>1</v>
      </c>
      <c r="AN464" s="213">
        <f t="shared" si="417"/>
        <v>1</v>
      </c>
      <c r="AO464" s="213">
        <f t="shared" si="417"/>
        <v>1</v>
      </c>
      <c r="AP464" s="213">
        <f t="shared" si="417"/>
        <v>1</v>
      </c>
      <c r="AQ464" s="213">
        <f t="shared" si="417"/>
        <v>1</v>
      </c>
      <c r="AR464" s="213">
        <f t="shared" si="417"/>
        <v>1</v>
      </c>
      <c r="AS464" s="213">
        <f t="shared" si="417"/>
        <v>1</v>
      </c>
      <c r="AT464" s="213">
        <f t="shared" si="417"/>
        <v>1</v>
      </c>
      <c r="AU464" s="213">
        <f t="shared" si="417"/>
        <v>1</v>
      </c>
      <c r="AV464" s="213">
        <f t="shared" si="417"/>
        <v>1</v>
      </c>
      <c r="AW464" s="213">
        <f t="shared" si="417"/>
        <v>1</v>
      </c>
      <c r="AX464" s="213">
        <f t="shared" si="417"/>
        <v>1</v>
      </c>
      <c r="AY464" s="213">
        <f t="shared" si="417"/>
        <v>1</v>
      </c>
      <c r="AZ464" s="213">
        <f t="shared" si="417"/>
        <v>1</v>
      </c>
      <c r="BA464" s="213">
        <f t="shared" si="417"/>
        <v>1</v>
      </c>
      <c r="BB464" s="213">
        <f t="shared" si="417"/>
        <v>1</v>
      </c>
      <c r="BC464" s="213">
        <f t="shared" si="417"/>
        <v>1</v>
      </c>
      <c r="BD464" s="213">
        <f t="shared" si="417"/>
        <v>1</v>
      </c>
      <c r="BE464" s="213">
        <f t="shared" si="417"/>
        <v>1</v>
      </c>
      <c r="BF464" s="213">
        <f t="shared" si="417"/>
        <v>1</v>
      </c>
      <c r="BG464" s="213">
        <f t="shared" si="417"/>
        <v>1</v>
      </c>
      <c r="BH464" s="213">
        <f t="shared" si="417"/>
        <v>1</v>
      </c>
      <c r="BI464" s="213">
        <f t="shared" si="417"/>
        <v>1</v>
      </c>
      <c r="BJ464" s="213">
        <f t="shared" si="417"/>
        <v>1</v>
      </c>
      <c r="BK464" s="213">
        <f t="shared" si="417"/>
        <v>1</v>
      </c>
      <c r="BL464" s="213">
        <f t="shared" si="417"/>
        <v>1</v>
      </c>
      <c r="BM464" s="213">
        <f t="shared" si="417"/>
        <v>1</v>
      </c>
      <c r="BN464" s="213">
        <f>1-BN463</f>
        <v>1</v>
      </c>
    </row>
    <row r="465" spans="1:69" hidden="1" outlineLevel="1">
      <c r="G465" s="60"/>
      <c r="BP465"/>
      <c r="BQ465"/>
    </row>
    <row r="466" spans="1:69" hidden="1" outlineLevel="1">
      <c r="C466" s="73" t="s">
        <v>343</v>
      </c>
      <c r="G466" s="60"/>
    </row>
    <row r="467" spans="1:69" hidden="1" outlineLevel="1">
      <c r="B467" s="73"/>
      <c r="D467" t="s">
        <v>7</v>
      </c>
      <c r="G467" s="60" t="s">
        <v>420</v>
      </c>
      <c r="J467" t="s">
        <v>101</v>
      </c>
      <c r="K467" s="103" t="str">
        <f t="array" ref="K467">IF(OR(L467:BM467&lt;0,L467:BM467&gt;1),"error","ok")</f>
        <v>ok</v>
      </c>
      <c r="R467" s="238">
        <f t="shared" ref="R467:AU467" si="418">1-SUM(R468,R469,R470)</f>
        <v>1</v>
      </c>
      <c r="S467" s="238">
        <f t="shared" si="418"/>
        <v>1</v>
      </c>
      <c r="T467" s="238">
        <f t="shared" si="418"/>
        <v>1</v>
      </c>
      <c r="U467" s="238">
        <f t="shared" si="418"/>
        <v>1</v>
      </c>
      <c r="V467" s="238">
        <f t="shared" si="418"/>
        <v>1</v>
      </c>
      <c r="W467" s="238">
        <f t="shared" si="418"/>
        <v>1</v>
      </c>
      <c r="X467" s="238">
        <f t="shared" si="418"/>
        <v>1</v>
      </c>
      <c r="Y467" s="238">
        <f t="shared" si="418"/>
        <v>1</v>
      </c>
      <c r="Z467" s="238">
        <f t="shared" si="418"/>
        <v>1</v>
      </c>
      <c r="AA467" s="238">
        <f t="shared" si="418"/>
        <v>1</v>
      </c>
      <c r="AB467" s="238">
        <f t="shared" si="418"/>
        <v>1</v>
      </c>
      <c r="AC467" s="238">
        <f t="shared" si="418"/>
        <v>1</v>
      </c>
      <c r="AD467" s="238">
        <f t="shared" si="418"/>
        <v>1</v>
      </c>
      <c r="AE467" s="238">
        <f t="shared" si="418"/>
        <v>1</v>
      </c>
      <c r="AF467" s="238">
        <f t="shared" si="418"/>
        <v>1</v>
      </c>
      <c r="AG467" s="238">
        <f t="shared" si="418"/>
        <v>1</v>
      </c>
      <c r="AH467" s="238">
        <f t="shared" si="418"/>
        <v>1</v>
      </c>
      <c r="AI467" s="238">
        <f t="shared" si="418"/>
        <v>1</v>
      </c>
      <c r="AJ467" s="238">
        <f t="shared" si="418"/>
        <v>1</v>
      </c>
      <c r="AK467" s="238">
        <f t="shared" si="418"/>
        <v>1</v>
      </c>
      <c r="AL467" s="238">
        <f t="shared" si="418"/>
        <v>1</v>
      </c>
      <c r="AM467" s="238">
        <f t="shared" si="418"/>
        <v>1</v>
      </c>
      <c r="AN467" s="238">
        <f t="shared" si="418"/>
        <v>1</v>
      </c>
      <c r="AO467" s="238">
        <f t="shared" si="418"/>
        <v>1</v>
      </c>
      <c r="AP467" s="238">
        <f t="shared" si="418"/>
        <v>1</v>
      </c>
      <c r="AQ467" s="238">
        <f t="shared" si="418"/>
        <v>1</v>
      </c>
      <c r="AR467" s="238">
        <f t="shared" si="418"/>
        <v>1</v>
      </c>
      <c r="AS467" s="238">
        <f t="shared" si="418"/>
        <v>1</v>
      </c>
      <c r="AT467" s="238">
        <f t="shared" si="418"/>
        <v>1</v>
      </c>
      <c r="AU467" s="238">
        <f t="shared" si="418"/>
        <v>1</v>
      </c>
      <c r="AV467" s="238">
        <f t="shared" ref="AV467:BM467" si="419">1-SUM(AV468,AV469,AV470)</f>
        <v>1</v>
      </c>
      <c r="AW467" s="238">
        <f t="shared" si="419"/>
        <v>1</v>
      </c>
      <c r="AX467" s="238">
        <f t="shared" si="419"/>
        <v>1</v>
      </c>
      <c r="AY467" s="238">
        <f t="shared" si="419"/>
        <v>1</v>
      </c>
      <c r="AZ467" s="238">
        <f t="shared" si="419"/>
        <v>1</v>
      </c>
      <c r="BA467" s="238">
        <f t="shared" si="419"/>
        <v>1</v>
      </c>
      <c r="BB467" s="238">
        <f t="shared" si="419"/>
        <v>1</v>
      </c>
      <c r="BC467" s="238">
        <f t="shared" si="419"/>
        <v>1</v>
      </c>
      <c r="BD467" s="238">
        <f t="shared" si="419"/>
        <v>1</v>
      </c>
      <c r="BE467" s="238">
        <f t="shared" si="419"/>
        <v>1</v>
      </c>
      <c r="BF467" s="238">
        <f t="shared" si="419"/>
        <v>1</v>
      </c>
      <c r="BG467" s="238">
        <f t="shared" si="419"/>
        <v>1</v>
      </c>
      <c r="BH467" s="238">
        <f t="shared" si="419"/>
        <v>1</v>
      </c>
      <c r="BI467" s="238">
        <f t="shared" si="419"/>
        <v>1</v>
      </c>
      <c r="BJ467" s="238">
        <f t="shared" si="419"/>
        <v>1</v>
      </c>
      <c r="BK467" s="238">
        <f t="shared" si="419"/>
        <v>1</v>
      </c>
      <c r="BL467" s="238">
        <f t="shared" si="419"/>
        <v>1</v>
      </c>
      <c r="BM467" s="238">
        <f t="shared" si="419"/>
        <v>1</v>
      </c>
      <c r="BN467" s="238">
        <f>1-SUM(BN468,BN469,BN470)</f>
        <v>1</v>
      </c>
    </row>
    <row r="468" spans="1:69" hidden="1" outlineLevel="1">
      <c r="A468" s="281" t="s">
        <v>536</v>
      </c>
      <c r="B468" s="73"/>
      <c r="D468" t="s">
        <v>8</v>
      </c>
      <c r="G468" s="60" t="s">
        <v>420</v>
      </c>
      <c r="J468" t="s">
        <v>101</v>
      </c>
      <c r="K468" s="103" t="str">
        <f t="array" ref="K468">IF(OR(L468:BM468&lt;0,L468:BM468&gt;1),"error","ok")</f>
        <v>ok</v>
      </c>
      <c r="R468" s="202"/>
      <c r="S468" s="202"/>
      <c r="T468" s="202"/>
      <c r="U468" s="123"/>
      <c r="V468" s="123"/>
      <c r="W468" s="123"/>
      <c r="X468" s="123"/>
      <c r="Y468" s="123"/>
      <c r="Z468" s="123"/>
      <c r="AA468" s="225"/>
      <c r="AB468" s="189">
        <f t="shared" ref="AB468:BN468" si="420">AA468</f>
        <v>0</v>
      </c>
      <c r="AC468" s="189">
        <f t="shared" si="420"/>
        <v>0</v>
      </c>
      <c r="AD468" s="189">
        <f t="shared" si="420"/>
        <v>0</v>
      </c>
      <c r="AE468" s="189">
        <f t="shared" si="420"/>
        <v>0</v>
      </c>
      <c r="AF468" s="189">
        <f t="shared" si="420"/>
        <v>0</v>
      </c>
      <c r="AG468" s="189">
        <f t="shared" si="420"/>
        <v>0</v>
      </c>
      <c r="AH468" s="189">
        <f t="shared" si="420"/>
        <v>0</v>
      </c>
      <c r="AI468" s="189">
        <f t="shared" si="420"/>
        <v>0</v>
      </c>
      <c r="AJ468" s="189">
        <f t="shared" si="420"/>
        <v>0</v>
      </c>
      <c r="AK468" s="189">
        <f t="shared" si="420"/>
        <v>0</v>
      </c>
      <c r="AL468" s="189">
        <f t="shared" si="420"/>
        <v>0</v>
      </c>
      <c r="AM468" s="189">
        <f t="shared" si="420"/>
        <v>0</v>
      </c>
      <c r="AN468" s="189">
        <f t="shared" si="420"/>
        <v>0</v>
      </c>
      <c r="AO468" s="189">
        <f t="shared" si="420"/>
        <v>0</v>
      </c>
      <c r="AP468" s="189">
        <f t="shared" si="420"/>
        <v>0</v>
      </c>
      <c r="AQ468" s="189">
        <f t="shared" si="420"/>
        <v>0</v>
      </c>
      <c r="AR468" s="189">
        <f t="shared" si="420"/>
        <v>0</v>
      </c>
      <c r="AS468" s="189">
        <f t="shared" si="420"/>
        <v>0</v>
      </c>
      <c r="AT468" s="189">
        <f t="shared" si="420"/>
        <v>0</v>
      </c>
      <c r="AU468" s="189">
        <f t="shared" si="420"/>
        <v>0</v>
      </c>
      <c r="AV468" s="189">
        <f t="shared" si="420"/>
        <v>0</v>
      </c>
      <c r="AW468" s="189">
        <f t="shared" si="420"/>
        <v>0</v>
      </c>
      <c r="AX468" s="189">
        <f t="shared" si="420"/>
        <v>0</v>
      </c>
      <c r="AY468" s="189">
        <f t="shared" si="420"/>
        <v>0</v>
      </c>
      <c r="AZ468" s="189">
        <f t="shared" si="420"/>
        <v>0</v>
      </c>
      <c r="BA468" s="189">
        <f t="shared" si="420"/>
        <v>0</v>
      </c>
      <c r="BB468" s="189">
        <f t="shared" si="420"/>
        <v>0</v>
      </c>
      <c r="BC468" s="189">
        <f t="shared" si="420"/>
        <v>0</v>
      </c>
      <c r="BD468" s="189">
        <f t="shared" si="420"/>
        <v>0</v>
      </c>
      <c r="BE468" s="189">
        <f t="shared" si="420"/>
        <v>0</v>
      </c>
      <c r="BF468" s="189">
        <f t="shared" si="420"/>
        <v>0</v>
      </c>
      <c r="BG468" s="189">
        <f t="shared" si="420"/>
        <v>0</v>
      </c>
      <c r="BH468" s="189">
        <f t="shared" si="420"/>
        <v>0</v>
      </c>
      <c r="BI468" s="189">
        <f t="shared" si="420"/>
        <v>0</v>
      </c>
      <c r="BJ468" s="189">
        <f t="shared" si="420"/>
        <v>0</v>
      </c>
      <c r="BK468" s="189">
        <f t="shared" si="420"/>
        <v>0</v>
      </c>
      <c r="BL468" s="189">
        <f t="shared" si="420"/>
        <v>0</v>
      </c>
      <c r="BM468" s="99">
        <f t="shared" si="420"/>
        <v>0</v>
      </c>
      <c r="BN468" s="99">
        <f t="shared" si="420"/>
        <v>0</v>
      </c>
      <c r="BP468"/>
      <c r="BQ468"/>
    </row>
    <row r="469" spans="1:69" hidden="1" outlineLevel="1">
      <c r="A469" s="281" t="s">
        <v>536</v>
      </c>
      <c r="B469" s="73"/>
      <c r="D469" t="s">
        <v>9</v>
      </c>
      <c r="G469" s="60" t="s">
        <v>420</v>
      </c>
      <c r="J469" t="s">
        <v>101</v>
      </c>
      <c r="K469" s="103" t="str">
        <f t="array" ref="K469">IF(OR(L469:BM469&lt;0,L469:BM469&gt;1),"error","ok")</f>
        <v>ok</v>
      </c>
      <c r="R469" s="212"/>
      <c r="S469" s="212"/>
      <c r="T469" s="212"/>
      <c r="U469" s="123"/>
      <c r="V469" s="123"/>
      <c r="W469" s="123"/>
      <c r="X469" s="123"/>
      <c r="Y469" s="123"/>
      <c r="Z469" s="123"/>
      <c r="AA469" s="225"/>
      <c r="AB469" s="189">
        <f>AA469</f>
        <v>0</v>
      </c>
      <c r="AC469" s="189">
        <f t="shared" ref="AC469:BN470" si="421">AB469</f>
        <v>0</v>
      </c>
      <c r="AD469" s="189">
        <f t="shared" si="421"/>
        <v>0</v>
      </c>
      <c r="AE469" s="189">
        <f t="shared" si="421"/>
        <v>0</v>
      </c>
      <c r="AF469" s="189">
        <f t="shared" si="421"/>
        <v>0</v>
      </c>
      <c r="AG469" s="189">
        <f t="shared" si="421"/>
        <v>0</v>
      </c>
      <c r="AH469" s="189">
        <f t="shared" si="421"/>
        <v>0</v>
      </c>
      <c r="AI469" s="189">
        <f t="shared" si="421"/>
        <v>0</v>
      </c>
      <c r="AJ469" s="189">
        <f t="shared" si="421"/>
        <v>0</v>
      </c>
      <c r="AK469" s="189">
        <f t="shared" si="421"/>
        <v>0</v>
      </c>
      <c r="AL469" s="189">
        <f t="shared" si="421"/>
        <v>0</v>
      </c>
      <c r="AM469" s="189">
        <f t="shared" si="421"/>
        <v>0</v>
      </c>
      <c r="AN469" s="189">
        <f t="shared" si="421"/>
        <v>0</v>
      </c>
      <c r="AO469" s="189">
        <f t="shared" si="421"/>
        <v>0</v>
      </c>
      <c r="AP469" s="189">
        <f t="shared" si="421"/>
        <v>0</v>
      </c>
      <c r="AQ469" s="189">
        <f t="shared" si="421"/>
        <v>0</v>
      </c>
      <c r="AR469" s="189">
        <f t="shared" si="421"/>
        <v>0</v>
      </c>
      <c r="AS469" s="189">
        <f t="shared" si="421"/>
        <v>0</v>
      </c>
      <c r="AT469" s="189">
        <f t="shared" si="421"/>
        <v>0</v>
      </c>
      <c r="AU469" s="189">
        <f t="shared" si="421"/>
        <v>0</v>
      </c>
      <c r="AV469" s="189">
        <f t="shared" si="421"/>
        <v>0</v>
      </c>
      <c r="AW469" s="189">
        <f t="shared" si="421"/>
        <v>0</v>
      </c>
      <c r="AX469" s="189">
        <f t="shared" si="421"/>
        <v>0</v>
      </c>
      <c r="AY469" s="189">
        <f t="shared" si="421"/>
        <v>0</v>
      </c>
      <c r="AZ469" s="189">
        <f t="shared" si="421"/>
        <v>0</v>
      </c>
      <c r="BA469" s="189">
        <f t="shared" si="421"/>
        <v>0</v>
      </c>
      <c r="BB469" s="189">
        <f t="shared" si="421"/>
        <v>0</v>
      </c>
      <c r="BC469" s="189">
        <f t="shared" si="421"/>
        <v>0</v>
      </c>
      <c r="BD469" s="189">
        <f t="shared" si="421"/>
        <v>0</v>
      </c>
      <c r="BE469" s="189">
        <f t="shared" si="421"/>
        <v>0</v>
      </c>
      <c r="BF469" s="189">
        <f t="shared" si="421"/>
        <v>0</v>
      </c>
      <c r="BG469" s="189">
        <f t="shared" si="421"/>
        <v>0</v>
      </c>
      <c r="BH469" s="189">
        <f t="shared" si="421"/>
        <v>0</v>
      </c>
      <c r="BI469" s="189">
        <f t="shared" si="421"/>
        <v>0</v>
      </c>
      <c r="BJ469" s="189">
        <f t="shared" si="421"/>
        <v>0</v>
      </c>
      <c r="BK469" s="189">
        <f t="shared" si="421"/>
        <v>0</v>
      </c>
      <c r="BL469" s="189">
        <f t="shared" si="421"/>
        <v>0</v>
      </c>
      <c r="BM469" s="99">
        <f t="shared" si="421"/>
        <v>0</v>
      </c>
      <c r="BN469" s="99">
        <f t="shared" si="421"/>
        <v>0</v>
      </c>
      <c r="BP469"/>
      <c r="BQ469"/>
    </row>
    <row r="470" spans="1:69" hidden="1" outlineLevel="1">
      <c r="A470" s="281" t="s">
        <v>536</v>
      </c>
      <c r="B470" s="73"/>
      <c r="D470" t="s">
        <v>33</v>
      </c>
      <c r="G470" s="60" t="s">
        <v>420</v>
      </c>
      <c r="J470" t="s">
        <v>101</v>
      </c>
      <c r="K470" s="103" t="str">
        <f t="array" ref="K470">IF(OR(L470:BM470&lt;0,L470:BM470&gt;1),"error","ok")</f>
        <v>ok</v>
      </c>
      <c r="R470" s="212"/>
      <c r="S470" s="212"/>
      <c r="T470" s="212"/>
      <c r="U470" s="123"/>
      <c r="V470" s="123"/>
      <c r="W470" s="123"/>
      <c r="X470" s="123"/>
      <c r="Y470" s="123"/>
      <c r="Z470" s="123"/>
      <c r="AA470" s="225"/>
      <c r="AB470" s="189">
        <f>AA470</f>
        <v>0</v>
      </c>
      <c r="AC470" s="189">
        <f t="shared" si="421"/>
        <v>0</v>
      </c>
      <c r="AD470" s="189">
        <f t="shared" si="421"/>
        <v>0</v>
      </c>
      <c r="AE470" s="189">
        <f t="shared" si="421"/>
        <v>0</v>
      </c>
      <c r="AF470" s="189">
        <f t="shared" si="421"/>
        <v>0</v>
      </c>
      <c r="AG470" s="189">
        <f t="shared" si="421"/>
        <v>0</v>
      </c>
      <c r="AH470" s="189">
        <f t="shared" si="421"/>
        <v>0</v>
      </c>
      <c r="AI470" s="189">
        <f t="shared" si="421"/>
        <v>0</v>
      </c>
      <c r="AJ470" s="189">
        <f t="shared" si="421"/>
        <v>0</v>
      </c>
      <c r="AK470" s="189">
        <f t="shared" si="421"/>
        <v>0</v>
      </c>
      <c r="AL470" s="189">
        <f t="shared" si="421"/>
        <v>0</v>
      </c>
      <c r="AM470" s="189">
        <f t="shared" si="421"/>
        <v>0</v>
      </c>
      <c r="AN470" s="189">
        <f t="shared" si="421"/>
        <v>0</v>
      </c>
      <c r="AO470" s="189">
        <f t="shared" si="421"/>
        <v>0</v>
      </c>
      <c r="AP470" s="189">
        <f t="shared" si="421"/>
        <v>0</v>
      </c>
      <c r="AQ470" s="189">
        <f t="shared" si="421"/>
        <v>0</v>
      </c>
      <c r="AR470" s="189">
        <f t="shared" si="421"/>
        <v>0</v>
      </c>
      <c r="AS470" s="189">
        <f t="shared" si="421"/>
        <v>0</v>
      </c>
      <c r="AT470" s="189">
        <f t="shared" si="421"/>
        <v>0</v>
      </c>
      <c r="AU470" s="189">
        <f t="shared" si="421"/>
        <v>0</v>
      </c>
      <c r="AV470" s="189">
        <f t="shared" si="421"/>
        <v>0</v>
      </c>
      <c r="AW470" s="189">
        <f t="shared" si="421"/>
        <v>0</v>
      </c>
      <c r="AX470" s="189">
        <f t="shared" si="421"/>
        <v>0</v>
      </c>
      <c r="AY470" s="189">
        <f t="shared" si="421"/>
        <v>0</v>
      </c>
      <c r="AZ470" s="189">
        <f t="shared" si="421"/>
        <v>0</v>
      </c>
      <c r="BA470" s="189">
        <f t="shared" si="421"/>
        <v>0</v>
      </c>
      <c r="BB470" s="189">
        <f t="shared" si="421"/>
        <v>0</v>
      </c>
      <c r="BC470" s="189">
        <f t="shared" si="421"/>
        <v>0</v>
      </c>
      <c r="BD470" s="189">
        <f t="shared" si="421"/>
        <v>0</v>
      </c>
      <c r="BE470" s="189">
        <f t="shared" si="421"/>
        <v>0</v>
      </c>
      <c r="BF470" s="189">
        <f t="shared" si="421"/>
        <v>0</v>
      </c>
      <c r="BG470" s="189">
        <f t="shared" si="421"/>
        <v>0</v>
      </c>
      <c r="BH470" s="189">
        <f t="shared" si="421"/>
        <v>0</v>
      </c>
      <c r="BI470" s="189">
        <f t="shared" si="421"/>
        <v>0</v>
      </c>
      <c r="BJ470" s="189">
        <f t="shared" si="421"/>
        <v>0</v>
      </c>
      <c r="BK470" s="189">
        <f t="shared" si="421"/>
        <v>0</v>
      </c>
      <c r="BL470" s="189">
        <f t="shared" si="421"/>
        <v>0</v>
      </c>
      <c r="BM470" s="99">
        <f t="shared" si="421"/>
        <v>0</v>
      </c>
      <c r="BN470" s="99">
        <f t="shared" si="421"/>
        <v>0</v>
      </c>
      <c r="BP470"/>
      <c r="BQ470"/>
    </row>
    <row r="471" spans="1:69" hidden="1" outlineLevel="1">
      <c r="B471" s="73"/>
      <c r="E471" t="s">
        <v>12</v>
      </c>
      <c r="G471" s="60" t="s">
        <v>420</v>
      </c>
      <c r="J471" t="s">
        <v>101</v>
      </c>
      <c r="K471" s="103" t="str">
        <f t="array" ref="K471">IF(OR(L471:BM471&lt;0,L471:BM471&gt;1),"error","ok")</f>
        <v>ok</v>
      </c>
      <c r="R471" s="75">
        <f t="shared" ref="R471:BM471" si="422">R$470*R463</f>
        <v>0</v>
      </c>
      <c r="S471" s="75">
        <f t="shared" si="422"/>
        <v>0</v>
      </c>
      <c r="T471" s="75">
        <f t="shared" si="422"/>
        <v>0</v>
      </c>
      <c r="U471" s="75">
        <f t="shared" si="422"/>
        <v>0</v>
      </c>
      <c r="V471" s="75">
        <f t="shared" si="422"/>
        <v>0</v>
      </c>
      <c r="W471" s="75">
        <f>W$470*W463</f>
        <v>0</v>
      </c>
      <c r="X471" s="75">
        <f t="shared" si="422"/>
        <v>0</v>
      </c>
      <c r="Y471" s="75">
        <f t="shared" si="422"/>
        <v>0</v>
      </c>
      <c r="Z471" s="75">
        <f>Z$470*Z463</f>
        <v>0</v>
      </c>
      <c r="AA471" s="75">
        <f t="shared" si="422"/>
        <v>0</v>
      </c>
      <c r="AB471" s="75">
        <f t="shared" si="422"/>
        <v>0</v>
      </c>
      <c r="AC471" s="75">
        <f t="shared" si="422"/>
        <v>0</v>
      </c>
      <c r="AD471" s="75">
        <f t="shared" si="422"/>
        <v>0</v>
      </c>
      <c r="AE471" s="75">
        <f t="shared" si="422"/>
        <v>0</v>
      </c>
      <c r="AF471" s="75">
        <f t="shared" si="422"/>
        <v>0</v>
      </c>
      <c r="AG471" s="75">
        <f t="shared" si="422"/>
        <v>0</v>
      </c>
      <c r="AH471" s="75">
        <f t="shared" si="422"/>
        <v>0</v>
      </c>
      <c r="AI471" s="75">
        <f t="shared" si="422"/>
        <v>0</v>
      </c>
      <c r="AJ471" s="75">
        <f t="shared" si="422"/>
        <v>0</v>
      </c>
      <c r="AK471" s="75">
        <f t="shared" si="422"/>
        <v>0</v>
      </c>
      <c r="AL471" s="75">
        <f t="shared" si="422"/>
        <v>0</v>
      </c>
      <c r="AM471" s="75">
        <f t="shared" si="422"/>
        <v>0</v>
      </c>
      <c r="AN471" s="75">
        <f t="shared" si="422"/>
        <v>0</v>
      </c>
      <c r="AO471" s="75">
        <f t="shared" si="422"/>
        <v>0</v>
      </c>
      <c r="AP471" s="75">
        <f t="shared" si="422"/>
        <v>0</v>
      </c>
      <c r="AQ471" s="75">
        <f t="shared" si="422"/>
        <v>0</v>
      </c>
      <c r="AR471" s="75">
        <f t="shared" si="422"/>
        <v>0</v>
      </c>
      <c r="AS471" s="75">
        <f t="shared" si="422"/>
        <v>0</v>
      </c>
      <c r="AT471" s="75">
        <f t="shared" si="422"/>
        <v>0</v>
      </c>
      <c r="AU471" s="75">
        <f t="shared" si="422"/>
        <v>0</v>
      </c>
      <c r="AV471" s="75">
        <f t="shared" si="422"/>
        <v>0</v>
      </c>
      <c r="AW471" s="75">
        <f t="shared" si="422"/>
        <v>0</v>
      </c>
      <c r="AX471" s="75">
        <f t="shared" si="422"/>
        <v>0</v>
      </c>
      <c r="AY471" s="75">
        <f t="shared" si="422"/>
        <v>0</v>
      </c>
      <c r="AZ471" s="75">
        <f t="shared" si="422"/>
        <v>0</v>
      </c>
      <c r="BA471" s="75">
        <f t="shared" si="422"/>
        <v>0</v>
      </c>
      <c r="BB471" s="75">
        <f t="shared" si="422"/>
        <v>0</v>
      </c>
      <c r="BC471" s="75">
        <f t="shared" si="422"/>
        <v>0</v>
      </c>
      <c r="BD471" s="75">
        <f t="shared" si="422"/>
        <v>0</v>
      </c>
      <c r="BE471" s="75">
        <f t="shared" si="422"/>
        <v>0</v>
      </c>
      <c r="BF471" s="75">
        <f t="shared" si="422"/>
        <v>0</v>
      </c>
      <c r="BG471" s="75">
        <f t="shared" si="422"/>
        <v>0</v>
      </c>
      <c r="BH471" s="75">
        <f t="shared" si="422"/>
        <v>0</v>
      </c>
      <c r="BI471" s="75">
        <f t="shared" si="422"/>
        <v>0</v>
      </c>
      <c r="BJ471" s="75">
        <f t="shared" si="422"/>
        <v>0</v>
      </c>
      <c r="BK471" s="75">
        <f t="shared" si="422"/>
        <v>0</v>
      </c>
      <c r="BL471" s="75">
        <f t="shared" si="422"/>
        <v>0</v>
      </c>
      <c r="BM471" s="75">
        <f t="shared" si="422"/>
        <v>0</v>
      </c>
      <c r="BN471" s="75">
        <f>BN$470*BN463</f>
        <v>0</v>
      </c>
    </row>
    <row r="472" spans="1:69" hidden="1" outlineLevel="1">
      <c r="B472" s="73"/>
      <c r="E472" t="s">
        <v>13</v>
      </c>
      <c r="G472" s="60" t="s">
        <v>420</v>
      </c>
      <c r="J472" t="s">
        <v>101</v>
      </c>
      <c r="K472" s="103" t="str">
        <f t="array" ref="K472">IF(OR(L472:BM472&lt;0,L472:BM472&gt;1),"error","ok")</f>
        <v>ok</v>
      </c>
      <c r="R472" s="75">
        <f t="shared" ref="R472:BM472" si="423">R$470*R464</f>
        <v>0</v>
      </c>
      <c r="S472" s="75">
        <f t="shared" si="423"/>
        <v>0</v>
      </c>
      <c r="T472" s="75">
        <f t="shared" si="423"/>
        <v>0</v>
      </c>
      <c r="U472" s="75">
        <f t="shared" si="423"/>
        <v>0</v>
      </c>
      <c r="V472" s="75">
        <f t="shared" si="423"/>
        <v>0</v>
      </c>
      <c r="W472" s="75">
        <f t="shared" si="423"/>
        <v>0</v>
      </c>
      <c r="X472" s="75">
        <f t="shared" si="423"/>
        <v>0</v>
      </c>
      <c r="Y472" s="75">
        <f t="shared" si="423"/>
        <v>0</v>
      </c>
      <c r="Z472" s="75">
        <f t="shared" si="423"/>
        <v>0</v>
      </c>
      <c r="AA472" s="75">
        <f t="shared" si="423"/>
        <v>0</v>
      </c>
      <c r="AB472" s="75">
        <f t="shared" si="423"/>
        <v>0</v>
      </c>
      <c r="AC472" s="75">
        <f t="shared" si="423"/>
        <v>0</v>
      </c>
      <c r="AD472" s="75">
        <f t="shared" si="423"/>
        <v>0</v>
      </c>
      <c r="AE472" s="75">
        <f t="shared" si="423"/>
        <v>0</v>
      </c>
      <c r="AF472" s="75">
        <f t="shared" si="423"/>
        <v>0</v>
      </c>
      <c r="AG472" s="75">
        <f t="shared" si="423"/>
        <v>0</v>
      </c>
      <c r="AH472" s="75">
        <f t="shared" si="423"/>
        <v>0</v>
      </c>
      <c r="AI472" s="75">
        <f t="shared" si="423"/>
        <v>0</v>
      </c>
      <c r="AJ472" s="75">
        <f t="shared" si="423"/>
        <v>0</v>
      </c>
      <c r="AK472" s="75">
        <f t="shared" si="423"/>
        <v>0</v>
      </c>
      <c r="AL472" s="75">
        <f t="shared" si="423"/>
        <v>0</v>
      </c>
      <c r="AM472" s="75">
        <f t="shared" si="423"/>
        <v>0</v>
      </c>
      <c r="AN472" s="75">
        <f t="shared" si="423"/>
        <v>0</v>
      </c>
      <c r="AO472" s="75">
        <f t="shared" si="423"/>
        <v>0</v>
      </c>
      <c r="AP472" s="75">
        <f t="shared" si="423"/>
        <v>0</v>
      </c>
      <c r="AQ472" s="75">
        <f t="shared" si="423"/>
        <v>0</v>
      </c>
      <c r="AR472" s="75">
        <f t="shared" si="423"/>
        <v>0</v>
      </c>
      <c r="AS472" s="75">
        <f t="shared" si="423"/>
        <v>0</v>
      </c>
      <c r="AT472" s="75">
        <f t="shared" si="423"/>
        <v>0</v>
      </c>
      <c r="AU472" s="75">
        <f t="shared" si="423"/>
        <v>0</v>
      </c>
      <c r="AV472" s="75">
        <f t="shared" si="423"/>
        <v>0</v>
      </c>
      <c r="AW472" s="75">
        <f t="shared" si="423"/>
        <v>0</v>
      </c>
      <c r="AX472" s="75">
        <f t="shared" si="423"/>
        <v>0</v>
      </c>
      <c r="AY472" s="75">
        <f t="shared" si="423"/>
        <v>0</v>
      </c>
      <c r="AZ472" s="75">
        <f t="shared" si="423"/>
        <v>0</v>
      </c>
      <c r="BA472" s="75">
        <f t="shared" si="423"/>
        <v>0</v>
      </c>
      <c r="BB472" s="75">
        <f t="shared" si="423"/>
        <v>0</v>
      </c>
      <c r="BC472" s="75">
        <f t="shared" si="423"/>
        <v>0</v>
      </c>
      <c r="BD472" s="75">
        <f t="shared" si="423"/>
        <v>0</v>
      </c>
      <c r="BE472" s="75">
        <f t="shared" si="423"/>
        <v>0</v>
      </c>
      <c r="BF472" s="75">
        <f t="shared" si="423"/>
        <v>0</v>
      </c>
      <c r="BG472" s="75">
        <f t="shared" si="423"/>
        <v>0</v>
      </c>
      <c r="BH472" s="75">
        <f t="shared" si="423"/>
        <v>0</v>
      </c>
      <c r="BI472" s="75">
        <f t="shared" si="423"/>
        <v>0</v>
      </c>
      <c r="BJ472" s="75">
        <f t="shared" si="423"/>
        <v>0</v>
      </c>
      <c r="BK472" s="75">
        <f t="shared" si="423"/>
        <v>0</v>
      </c>
      <c r="BL472" s="75">
        <f t="shared" si="423"/>
        <v>0</v>
      </c>
      <c r="BM472" s="75">
        <f t="shared" si="423"/>
        <v>0</v>
      </c>
      <c r="BN472" s="75">
        <f>BN$470*BN464</f>
        <v>0</v>
      </c>
    </row>
    <row r="473" spans="1:69" hidden="1" outlineLevel="1">
      <c r="D473" s="68" t="s">
        <v>132</v>
      </c>
      <c r="G473" s="60"/>
      <c r="K473" s="103" t="str">
        <f>IF(AND(P473:BM473),"ok","error")</f>
        <v>ok</v>
      </c>
      <c r="R473" s="200" t="b">
        <f t="shared" ref="R473:AU473" si="424">(SUM(R467:R469,R471:R472)=1)</f>
        <v>1</v>
      </c>
      <c r="S473" s="200" t="b">
        <f t="shared" si="424"/>
        <v>1</v>
      </c>
      <c r="T473" s="200" t="b">
        <f t="shared" si="424"/>
        <v>1</v>
      </c>
      <c r="U473" s="200" t="b">
        <f t="shared" si="424"/>
        <v>1</v>
      </c>
      <c r="V473" s="200" t="b">
        <f t="shared" si="424"/>
        <v>1</v>
      </c>
      <c r="W473" s="200" t="b">
        <f t="shared" si="424"/>
        <v>1</v>
      </c>
      <c r="X473" s="200" t="b">
        <f t="shared" si="424"/>
        <v>1</v>
      </c>
      <c r="Y473" s="200" t="b">
        <f t="shared" si="424"/>
        <v>1</v>
      </c>
      <c r="Z473" s="200" t="b">
        <f t="shared" si="424"/>
        <v>1</v>
      </c>
      <c r="AA473" s="200" t="b">
        <f t="shared" si="424"/>
        <v>1</v>
      </c>
      <c r="AB473" s="200" t="b">
        <f t="shared" si="424"/>
        <v>1</v>
      </c>
      <c r="AC473" s="200" t="b">
        <f t="shared" si="424"/>
        <v>1</v>
      </c>
      <c r="AD473" s="200" t="b">
        <f t="shared" si="424"/>
        <v>1</v>
      </c>
      <c r="AE473" s="200" t="b">
        <f t="shared" si="424"/>
        <v>1</v>
      </c>
      <c r="AF473" s="200" t="b">
        <f t="shared" si="424"/>
        <v>1</v>
      </c>
      <c r="AG473" s="200" t="b">
        <f t="shared" si="424"/>
        <v>1</v>
      </c>
      <c r="AH473" s="200" t="b">
        <f t="shared" si="424"/>
        <v>1</v>
      </c>
      <c r="AI473" s="200" t="b">
        <f t="shared" si="424"/>
        <v>1</v>
      </c>
      <c r="AJ473" s="200" t="b">
        <f t="shared" si="424"/>
        <v>1</v>
      </c>
      <c r="AK473" s="200" t="b">
        <f t="shared" si="424"/>
        <v>1</v>
      </c>
      <c r="AL473" s="200" t="b">
        <f t="shared" si="424"/>
        <v>1</v>
      </c>
      <c r="AM473" s="200" t="b">
        <f t="shared" si="424"/>
        <v>1</v>
      </c>
      <c r="AN473" s="200" t="b">
        <f t="shared" si="424"/>
        <v>1</v>
      </c>
      <c r="AO473" s="200" t="b">
        <f t="shared" si="424"/>
        <v>1</v>
      </c>
      <c r="AP473" s="200" t="b">
        <f t="shared" si="424"/>
        <v>1</v>
      </c>
      <c r="AQ473" s="200" t="b">
        <f t="shared" si="424"/>
        <v>1</v>
      </c>
      <c r="AR473" s="200" t="b">
        <f t="shared" si="424"/>
        <v>1</v>
      </c>
      <c r="AS473" s="200" t="b">
        <f t="shared" si="424"/>
        <v>1</v>
      </c>
      <c r="AT473" s="200" t="b">
        <f t="shared" si="424"/>
        <v>1</v>
      </c>
      <c r="AU473" s="200" t="b">
        <f t="shared" si="424"/>
        <v>1</v>
      </c>
      <c r="AV473" s="200" t="b">
        <f t="shared" ref="AV473:BM473" si="425">(SUM(AV467:AV469,AV471:AV472)=1)</f>
        <v>1</v>
      </c>
      <c r="AW473" s="200" t="b">
        <f t="shared" si="425"/>
        <v>1</v>
      </c>
      <c r="AX473" s="200" t="b">
        <f t="shared" si="425"/>
        <v>1</v>
      </c>
      <c r="AY473" s="200" t="b">
        <f t="shared" si="425"/>
        <v>1</v>
      </c>
      <c r="AZ473" s="200" t="b">
        <f t="shared" si="425"/>
        <v>1</v>
      </c>
      <c r="BA473" s="200" t="b">
        <f t="shared" si="425"/>
        <v>1</v>
      </c>
      <c r="BB473" s="200" t="b">
        <f t="shared" si="425"/>
        <v>1</v>
      </c>
      <c r="BC473" s="200" t="b">
        <f t="shared" si="425"/>
        <v>1</v>
      </c>
      <c r="BD473" s="200" t="b">
        <f t="shared" si="425"/>
        <v>1</v>
      </c>
      <c r="BE473" s="200" t="b">
        <f t="shared" si="425"/>
        <v>1</v>
      </c>
      <c r="BF473" s="200" t="b">
        <f t="shared" si="425"/>
        <v>1</v>
      </c>
      <c r="BG473" s="200" t="b">
        <f t="shared" si="425"/>
        <v>1</v>
      </c>
      <c r="BH473" s="200" t="b">
        <f t="shared" si="425"/>
        <v>1</v>
      </c>
      <c r="BI473" s="200" t="b">
        <f t="shared" si="425"/>
        <v>1</v>
      </c>
      <c r="BJ473" s="200" t="b">
        <f t="shared" si="425"/>
        <v>1</v>
      </c>
      <c r="BK473" s="200" t="b">
        <f t="shared" si="425"/>
        <v>1</v>
      </c>
      <c r="BL473" s="200" t="b">
        <f t="shared" si="425"/>
        <v>1</v>
      </c>
      <c r="BM473" s="200" t="b">
        <f t="shared" si="425"/>
        <v>1</v>
      </c>
      <c r="BN473" s="200" t="b">
        <f>(SUM(BN467:BN469,BN471:BN472)=1)</f>
        <v>1</v>
      </c>
      <c r="BP473"/>
      <c r="BQ473"/>
    </row>
    <row r="474" spans="1:69" hidden="1" outlineLevel="1">
      <c r="B474" s="73"/>
      <c r="G474" s="60"/>
      <c r="BP474"/>
      <c r="BQ474"/>
    </row>
    <row r="475" spans="1:69" hidden="1" outlineLevel="1">
      <c r="C475" s="73" t="s">
        <v>342</v>
      </c>
      <c r="G475" s="60"/>
      <c r="BP475"/>
      <c r="BQ475"/>
    </row>
    <row r="476" spans="1:69" hidden="1" outlineLevel="1">
      <c r="B476" s="73"/>
      <c r="D476" t="s">
        <v>7</v>
      </c>
      <c r="G476" s="60"/>
      <c r="J476" t="s">
        <v>5</v>
      </c>
      <c r="P476" s="207">
        <f t="shared" ref="P476:AU476" si="426">P467*P$456</f>
        <v>0</v>
      </c>
      <c r="Q476" s="207">
        <f t="shared" si="426"/>
        <v>0</v>
      </c>
      <c r="R476" s="207">
        <f t="shared" si="426"/>
        <v>0</v>
      </c>
      <c r="S476" s="207">
        <f t="shared" si="426"/>
        <v>0</v>
      </c>
      <c r="T476" s="207">
        <f t="shared" si="426"/>
        <v>0</v>
      </c>
      <c r="U476" s="207">
        <f t="shared" si="426"/>
        <v>0</v>
      </c>
      <c r="V476" s="207">
        <f t="shared" si="426"/>
        <v>0</v>
      </c>
      <c r="W476" s="207">
        <f t="shared" si="426"/>
        <v>0</v>
      </c>
      <c r="X476" s="207">
        <f t="shared" si="426"/>
        <v>0</v>
      </c>
      <c r="Y476" s="207">
        <f t="shared" si="426"/>
        <v>0</v>
      </c>
      <c r="Z476" s="207">
        <f t="shared" si="426"/>
        <v>0</v>
      </c>
      <c r="AA476" s="207">
        <f t="shared" si="426"/>
        <v>0</v>
      </c>
      <c r="AB476" s="207">
        <f t="shared" si="426"/>
        <v>0</v>
      </c>
      <c r="AC476" s="207">
        <f t="shared" si="426"/>
        <v>0</v>
      </c>
      <c r="AD476" s="207">
        <f t="shared" si="426"/>
        <v>0</v>
      </c>
      <c r="AE476" s="207">
        <f t="shared" si="426"/>
        <v>0</v>
      </c>
      <c r="AF476" s="207">
        <f t="shared" si="426"/>
        <v>0</v>
      </c>
      <c r="AG476" s="207">
        <f t="shared" si="426"/>
        <v>0</v>
      </c>
      <c r="AH476" s="207">
        <f t="shared" si="426"/>
        <v>0</v>
      </c>
      <c r="AI476" s="207">
        <f t="shared" si="426"/>
        <v>0</v>
      </c>
      <c r="AJ476" s="207">
        <f t="shared" si="426"/>
        <v>0</v>
      </c>
      <c r="AK476" s="207">
        <f t="shared" si="426"/>
        <v>0</v>
      </c>
      <c r="AL476" s="207">
        <f t="shared" si="426"/>
        <v>0</v>
      </c>
      <c r="AM476" s="207">
        <f t="shared" si="426"/>
        <v>0</v>
      </c>
      <c r="AN476" s="207">
        <f t="shared" si="426"/>
        <v>0</v>
      </c>
      <c r="AO476" s="207">
        <f t="shared" si="426"/>
        <v>0</v>
      </c>
      <c r="AP476" s="207">
        <f t="shared" si="426"/>
        <v>0</v>
      </c>
      <c r="AQ476" s="207">
        <f t="shared" si="426"/>
        <v>0</v>
      </c>
      <c r="AR476" s="207">
        <f t="shared" si="426"/>
        <v>0</v>
      </c>
      <c r="AS476" s="207">
        <f t="shared" si="426"/>
        <v>0</v>
      </c>
      <c r="AT476" s="207">
        <f t="shared" si="426"/>
        <v>0</v>
      </c>
      <c r="AU476" s="207">
        <f t="shared" si="426"/>
        <v>0</v>
      </c>
      <c r="AV476" s="207">
        <f t="shared" ref="AV476:BM476" si="427">AV467*AV$456</f>
        <v>0</v>
      </c>
      <c r="AW476" s="207">
        <f t="shared" si="427"/>
        <v>0</v>
      </c>
      <c r="AX476" s="207">
        <f t="shared" si="427"/>
        <v>0</v>
      </c>
      <c r="AY476" s="207">
        <f t="shared" si="427"/>
        <v>0</v>
      </c>
      <c r="AZ476" s="207">
        <f t="shared" si="427"/>
        <v>0</v>
      </c>
      <c r="BA476" s="207">
        <f t="shared" si="427"/>
        <v>0</v>
      </c>
      <c r="BB476" s="207">
        <f t="shared" si="427"/>
        <v>0</v>
      </c>
      <c r="BC476" s="207">
        <f t="shared" si="427"/>
        <v>0</v>
      </c>
      <c r="BD476" s="207">
        <f t="shared" si="427"/>
        <v>0</v>
      </c>
      <c r="BE476" s="207">
        <f t="shared" si="427"/>
        <v>0</v>
      </c>
      <c r="BF476" s="207">
        <f t="shared" si="427"/>
        <v>0</v>
      </c>
      <c r="BG476" s="207">
        <f t="shared" si="427"/>
        <v>0</v>
      </c>
      <c r="BH476" s="207">
        <f t="shared" si="427"/>
        <v>0</v>
      </c>
      <c r="BI476" s="207">
        <f t="shared" si="427"/>
        <v>0</v>
      </c>
      <c r="BJ476" s="207">
        <f t="shared" si="427"/>
        <v>0</v>
      </c>
      <c r="BK476" s="207">
        <f t="shared" si="427"/>
        <v>0</v>
      </c>
      <c r="BL476" s="207">
        <f t="shared" si="427"/>
        <v>0</v>
      </c>
      <c r="BM476" s="207">
        <f t="shared" si="427"/>
        <v>0</v>
      </c>
      <c r="BN476" s="207">
        <f>BN467*BN$456</f>
        <v>0</v>
      </c>
      <c r="BP476"/>
      <c r="BQ476"/>
    </row>
    <row r="477" spans="1:69" hidden="1" outlineLevel="1">
      <c r="B477" s="73"/>
      <c r="D477" t="s">
        <v>8</v>
      </c>
      <c r="G477" s="60"/>
      <c r="J477" t="s">
        <v>5</v>
      </c>
      <c r="P477" s="207">
        <f t="shared" ref="P477:AU477" si="428">P468*P$456</f>
        <v>0</v>
      </c>
      <c r="Q477" s="207">
        <f t="shared" si="428"/>
        <v>0</v>
      </c>
      <c r="R477" s="207">
        <f t="shared" si="428"/>
        <v>0</v>
      </c>
      <c r="S477" s="207">
        <f t="shared" si="428"/>
        <v>0</v>
      </c>
      <c r="T477" s="207">
        <f t="shared" si="428"/>
        <v>0</v>
      </c>
      <c r="U477" s="207">
        <f t="shared" si="428"/>
        <v>0</v>
      </c>
      <c r="V477" s="207">
        <f t="shared" si="428"/>
        <v>0</v>
      </c>
      <c r="W477" s="207">
        <f t="shared" si="428"/>
        <v>0</v>
      </c>
      <c r="X477" s="207">
        <f t="shared" si="428"/>
        <v>0</v>
      </c>
      <c r="Y477" s="207">
        <f t="shared" si="428"/>
        <v>0</v>
      </c>
      <c r="Z477" s="207">
        <f t="shared" si="428"/>
        <v>0</v>
      </c>
      <c r="AA477" s="207">
        <f t="shared" si="428"/>
        <v>0</v>
      </c>
      <c r="AB477" s="207">
        <f t="shared" si="428"/>
        <v>0</v>
      </c>
      <c r="AC477" s="207">
        <f t="shared" si="428"/>
        <v>0</v>
      </c>
      <c r="AD477" s="207">
        <f t="shared" si="428"/>
        <v>0</v>
      </c>
      <c r="AE477" s="207">
        <f t="shared" si="428"/>
        <v>0</v>
      </c>
      <c r="AF477" s="207">
        <f t="shared" si="428"/>
        <v>0</v>
      </c>
      <c r="AG477" s="207">
        <f t="shared" si="428"/>
        <v>0</v>
      </c>
      <c r="AH477" s="207">
        <f t="shared" si="428"/>
        <v>0</v>
      </c>
      <c r="AI477" s="207">
        <f t="shared" si="428"/>
        <v>0</v>
      </c>
      <c r="AJ477" s="207">
        <f t="shared" si="428"/>
        <v>0</v>
      </c>
      <c r="AK477" s="207">
        <f t="shared" si="428"/>
        <v>0</v>
      </c>
      <c r="AL477" s="207">
        <f t="shared" si="428"/>
        <v>0</v>
      </c>
      <c r="AM477" s="207">
        <f t="shared" si="428"/>
        <v>0</v>
      </c>
      <c r="AN477" s="207">
        <f t="shared" si="428"/>
        <v>0</v>
      </c>
      <c r="AO477" s="207">
        <f t="shared" si="428"/>
        <v>0</v>
      </c>
      <c r="AP477" s="207">
        <f t="shared" si="428"/>
        <v>0</v>
      </c>
      <c r="AQ477" s="207">
        <f t="shared" si="428"/>
        <v>0</v>
      </c>
      <c r="AR477" s="207">
        <f t="shared" si="428"/>
        <v>0</v>
      </c>
      <c r="AS477" s="207">
        <f t="shared" si="428"/>
        <v>0</v>
      </c>
      <c r="AT477" s="207">
        <f t="shared" si="428"/>
        <v>0</v>
      </c>
      <c r="AU477" s="207">
        <f t="shared" si="428"/>
        <v>0</v>
      </c>
      <c r="AV477" s="207">
        <f t="shared" ref="AV477:BM477" si="429">AV468*AV$456</f>
        <v>0</v>
      </c>
      <c r="AW477" s="207">
        <f t="shared" si="429"/>
        <v>0</v>
      </c>
      <c r="AX477" s="207">
        <f t="shared" si="429"/>
        <v>0</v>
      </c>
      <c r="AY477" s="207">
        <f t="shared" si="429"/>
        <v>0</v>
      </c>
      <c r="AZ477" s="207">
        <f t="shared" si="429"/>
        <v>0</v>
      </c>
      <c r="BA477" s="207">
        <f t="shared" si="429"/>
        <v>0</v>
      </c>
      <c r="BB477" s="207">
        <f t="shared" si="429"/>
        <v>0</v>
      </c>
      <c r="BC477" s="207">
        <f t="shared" si="429"/>
        <v>0</v>
      </c>
      <c r="BD477" s="207">
        <f t="shared" si="429"/>
        <v>0</v>
      </c>
      <c r="BE477" s="207">
        <f t="shared" si="429"/>
        <v>0</v>
      </c>
      <c r="BF477" s="207">
        <f t="shared" si="429"/>
        <v>0</v>
      </c>
      <c r="BG477" s="207">
        <f t="shared" si="429"/>
        <v>0</v>
      </c>
      <c r="BH477" s="207">
        <f t="shared" si="429"/>
        <v>0</v>
      </c>
      <c r="BI477" s="207">
        <f t="shared" si="429"/>
        <v>0</v>
      </c>
      <c r="BJ477" s="207">
        <f t="shared" si="429"/>
        <v>0</v>
      </c>
      <c r="BK477" s="207">
        <f t="shared" si="429"/>
        <v>0</v>
      </c>
      <c r="BL477" s="207">
        <f t="shared" si="429"/>
        <v>0</v>
      </c>
      <c r="BM477" s="207">
        <f t="shared" si="429"/>
        <v>0</v>
      </c>
      <c r="BN477" s="207">
        <f>BN468*BN$456</f>
        <v>0</v>
      </c>
      <c r="BP477"/>
      <c r="BQ477"/>
    </row>
    <row r="478" spans="1:69" hidden="1" outlineLevel="1">
      <c r="B478" s="73"/>
      <c r="D478" t="s">
        <v>9</v>
      </c>
      <c r="G478" s="60"/>
      <c r="J478" t="s">
        <v>5</v>
      </c>
      <c r="P478" s="207">
        <f t="shared" ref="P478:AU478" si="430">P469*P$456</f>
        <v>0</v>
      </c>
      <c r="Q478" s="207">
        <f t="shared" si="430"/>
        <v>0</v>
      </c>
      <c r="R478" s="207">
        <f t="shared" si="430"/>
        <v>0</v>
      </c>
      <c r="S478" s="207">
        <f t="shared" si="430"/>
        <v>0</v>
      </c>
      <c r="T478" s="207">
        <f t="shared" si="430"/>
        <v>0</v>
      </c>
      <c r="U478" s="207">
        <f t="shared" si="430"/>
        <v>0</v>
      </c>
      <c r="V478" s="207">
        <f t="shared" si="430"/>
        <v>0</v>
      </c>
      <c r="W478" s="207">
        <f t="shared" si="430"/>
        <v>0</v>
      </c>
      <c r="X478" s="207">
        <f t="shared" si="430"/>
        <v>0</v>
      </c>
      <c r="Y478" s="207">
        <f t="shared" si="430"/>
        <v>0</v>
      </c>
      <c r="Z478" s="207">
        <f t="shared" si="430"/>
        <v>0</v>
      </c>
      <c r="AA478" s="207">
        <f t="shared" si="430"/>
        <v>0</v>
      </c>
      <c r="AB478" s="207">
        <f t="shared" si="430"/>
        <v>0</v>
      </c>
      <c r="AC478" s="207">
        <f t="shared" si="430"/>
        <v>0</v>
      </c>
      <c r="AD478" s="207">
        <f t="shared" si="430"/>
        <v>0</v>
      </c>
      <c r="AE478" s="207">
        <f t="shared" si="430"/>
        <v>0</v>
      </c>
      <c r="AF478" s="207">
        <f t="shared" si="430"/>
        <v>0</v>
      </c>
      <c r="AG478" s="207">
        <f t="shared" si="430"/>
        <v>0</v>
      </c>
      <c r="AH478" s="207">
        <f t="shared" si="430"/>
        <v>0</v>
      </c>
      <c r="AI478" s="207">
        <f t="shared" si="430"/>
        <v>0</v>
      </c>
      <c r="AJ478" s="207">
        <f t="shared" si="430"/>
        <v>0</v>
      </c>
      <c r="AK478" s="207">
        <f t="shared" si="430"/>
        <v>0</v>
      </c>
      <c r="AL478" s="207">
        <f t="shared" si="430"/>
        <v>0</v>
      </c>
      <c r="AM478" s="207">
        <f t="shared" si="430"/>
        <v>0</v>
      </c>
      <c r="AN478" s="207">
        <f t="shared" si="430"/>
        <v>0</v>
      </c>
      <c r="AO478" s="207">
        <f t="shared" si="430"/>
        <v>0</v>
      </c>
      <c r="AP478" s="207">
        <f t="shared" si="430"/>
        <v>0</v>
      </c>
      <c r="AQ478" s="207">
        <f t="shared" si="430"/>
        <v>0</v>
      </c>
      <c r="AR478" s="207">
        <f t="shared" si="430"/>
        <v>0</v>
      </c>
      <c r="AS478" s="207">
        <f t="shared" si="430"/>
        <v>0</v>
      </c>
      <c r="AT478" s="207">
        <f t="shared" si="430"/>
        <v>0</v>
      </c>
      <c r="AU478" s="207">
        <f t="shared" si="430"/>
        <v>0</v>
      </c>
      <c r="AV478" s="207">
        <f t="shared" ref="AV478:BM478" si="431">AV469*AV$456</f>
        <v>0</v>
      </c>
      <c r="AW478" s="207">
        <f t="shared" si="431"/>
        <v>0</v>
      </c>
      <c r="AX478" s="207">
        <f t="shared" si="431"/>
        <v>0</v>
      </c>
      <c r="AY478" s="207">
        <f t="shared" si="431"/>
        <v>0</v>
      </c>
      <c r="AZ478" s="207">
        <f t="shared" si="431"/>
        <v>0</v>
      </c>
      <c r="BA478" s="207">
        <f t="shared" si="431"/>
        <v>0</v>
      </c>
      <c r="BB478" s="207">
        <f t="shared" si="431"/>
        <v>0</v>
      </c>
      <c r="BC478" s="207">
        <f t="shared" si="431"/>
        <v>0</v>
      </c>
      <c r="BD478" s="207">
        <f t="shared" si="431"/>
        <v>0</v>
      </c>
      <c r="BE478" s="207">
        <f t="shared" si="431"/>
        <v>0</v>
      </c>
      <c r="BF478" s="207">
        <f t="shared" si="431"/>
        <v>0</v>
      </c>
      <c r="BG478" s="207">
        <f t="shared" si="431"/>
        <v>0</v>
      </c>
      <c r="BH478" s="207">
        <f t="shared" si="431"/>
        <v>0</v>
      </c>
      <c r="BI478" s="207">
        <f t="shared" si="431"/>
        <v>0</v>
      </c>
      <c r="BJ478" s="207">
        <f t="shared" si="431"/>
        <v>0</v>
      </c>
      <c r="BK478" s="207">
        <f t="shared" si="431"/>
        <v>0</v>
      </c>
      <c r="BL478" s="207">
        <f t="shared" si="431"/>
        <v>0</v>
      </c>
      <c r="BM478" s="207">
        <f t="shared" si="431"/>
        <v>0</v>
      </c>
      <c r="BN478" s="207">
        <f>BN469*BN$456</f>
        <v>0</v>
      </c>
      <c r="BP478"/>
      <c r="BQ478"/>
    </row>
    <row r="479" spans="1:69" hidden="1" outlineLevel="1">
      <c r="B479" s="73"/>
      <c r="D479" t="s">
        <v>12</v>
      </c>
      <c r="G479" s="60"/>
      <c r="J479" t="s">
        <v>5</v>
      </c>
      <c r="P479" s="207">
        <f t="shared" ref="P479:AU479" si="432">P471*P$456</f>
        <v>0</v>
      </c>
      <c r="Q479" s="207">
        <f t="shared" si="432"/>
        <v>0</v>
      </c>
      <c r="R479" s="207">
        <f t="shared" si="432"/>
        <v>0</v>
      </c>
      <c r="S479" s="207">
        <f t="shared" si="432"/>
        <v>0</v>
      </c>
      <c r="T479" s="207">
        <f t="shared" si="432"/>
        <v>0</v>
      </c>
      <c r="U479" s="207">
        <f t="shared" si="432"/>
        <v>0</v>
      </c>
      <c r="V479" s="207">
        <f t="shared" si="432"/>
        <v>0</v>
      </c>
      <c r="W479" s="207">
        <f t="shared" si="432"/>
        <v>0</v>
      </c>
      <c r="X479" s="207">
        <f t="shared" si="432"/>
        <v>0</v>
      </c>
      <c r="Y479" s="207">
        <f t="shared" si="432"/>
        <v>0</v>
      </c>
      <c r="Z479" s="207">
        <f t="shared" si="432"/>
        <v>0</v>
      </c>
      <c r="AA479" s="207">
        <f t="shared" si="432"/>
        <v>0</v>
      </c>
      <c r="AB479" s="207">
        <f t="shared" si="432"/>
        <v>0</v>
      </c>
      <c r="AC479" s="207">
        <f t="shared" si="432"/>
        <v>0</v>
      </c>
      <c r="AD479" s="207">
        <f t="shared" si="432"/>
        <v>0</v>
      </c>
      <c r="AE479" s="207">
        <f t="shared" si="432"/>
        <v>0</v>
      </c>
      <c r="AF479" s="207">
        <f t="shared" si="432"/>
        <v>0</v>
      </c>
      <c r="AG479" s="207">
        <f t="shared" si="432"/>
        <v>0</v>
      </c>
      <c r="AH479" s="207">
        <f t="shared" si="432"/>
        <v>0</v>
      </c>
      <c r="AI479" s="207">
        <f t="shared" si="432"/>
        <v>0</v>
      </c>
      <c r="AJ479" s="207">
        <f t="shared" si="432"/>
        <v>0</v>
      </c>
      <c r="AK479" s="207">
        <f t="shared" si="432"/>
        <v>0</v>
      </c>
      <c r="AL479" s="207">
        <f t="shared" si="432"/>
        <v>0</v>
      </c>
      <c r="AM479" s="207">
        <f t="shared" si="432"/>
        <v>0</v>
      </c>
      <c r="AN479" s="207">
        <f t="shared" si="432"/>
        <v>0</v>
      </c>
      <c r="AO479" s="207">
        <f t="shared" si="432"/>
        <v>0</v>
      </c>
      <c r="AP479" s="207">
        <f t="shared" si="432"/>
        <v>0</v>
      </c>
      <c r="AQ479" s="207">
        <f t="shared" si="432"/>
        <v>0</v>
      </c>
      <c r="AR479" s="207">
        <f t="shared" si="432"/>
        <v>0</v>
      </c>
      <c r="AS479" s="207">
        <f t="shared" si="432"/>
        <v>0</v>
      </c>
      <c r="AT479" s="207">
        <f t="shared" si="432"/>
        <v>0</v>
      </c>
      <c r="AU479" s="207">
        <f t="shared" si="432"/>
        <v>0</v>
      </c>
      <c r="AV479" s="207">
        <f t="shared" ref="AV479:BM479" si="433">AV471*AV$456</f>
        <v>0</v>
      </c>
      <c r="AW479" s="207">
        <f t="shared" si="433"/>
        <v>0</v>
      </c>
      <c r="AX479" s="207">
        <f t="shared" si="433"/>
        <v>0</v>
      </c>
      <c r="AY479" s="207">
        <f t="shared" si="433"/>
        <v>0</v>
      </c>
      <c r="AZ479" s="207">
        <f t="shared" si="433"/>
        <v>0</v>
      </c>
      <c r="BA479" s="207">
        <f t="shared" si="433"/>
        <v>0</v>
      </c>
      <c r="BB479" s="207">
        <f t="shared" si="433"/>
        <v>0</v>
      </c>
      <c r="BC479" s="207">
        <f t="shared" si="433"/>
        <v>0</v>
      </c>
      <c r="BD479" s="207">
        <f t="shared" si="433"/>
        <v>0</v>
      </c>
      <c r="BE479" s="207">
        <f t="shared" si="433"/>
        <v>0</v>
      </c>
      <c r="BF479" s="207">
        <f t="shared" si="433"/>
        <v>0</v>
      </c>
      <c r="BG479" s="207">
        <f t="shared" si="433"/>
        <v>0</v>
      </c>
      <c r="BH479" s="207">
        <f t="shared" si="433"/>
        <v>0</v>
      </c>
      <c r="BI479" s="207">
        <f t="shared" si="433"/>
        <v>0</v>
      </c>
      <c r="BJ479" s="207">
        <f t="shared" si="433"/>
        <v>0</v>
      </c>
      <c r="BK479" s="207">
        <f t="shared" si="433"/>
        <v>0</v>
      </c>
      <c r="BL479" s="207">
        <f t="shared" si="433"/>
        <v>0</v>
      </c>
      <c r="BM479" s="207">
        <f t="shared" si="433"/>
        <v>0</v>
      </c>
      <c r="BN479" s="207">
        <f>BN471*BN$456</f>
        <v>0</v>
      </c>
      <c r="BP479"/>
      <c r="BQ479"/>
    </row>
    <row r="480" spans="1:69" hidden="1" outlineLevel="1">
      <c r="B480" s="73"/>
      <c r="D480" t="s">
        <v>13</v>
      </c>
      <c r="G480" s="60"/>
      <c r="J480" t="s">
        <v>5</v>
      </c>
      <c r="P480" s="207">
        <f t="shared" ref="P480:AU480" si="434">P472*P$456</f>
        <v>0</v>
      </c>
      <c r="Q480" s="207">
        <f t="shared" si="434"/>
        <v>0</v>
      </c>
      <c r="R480" s="207">
        <f t="shared" si="434"/>
        <v>0</v>
      </c>
      <c r="S480" s="207">
        <f t="shared" si="434"/>
        <v>0</v>
      </c>
      <c r="T480" s="207">
        <f t="shared" si="434"/>
        <v>0</v>
      </c>
      <c r="U480" s="207">
        <f t="shared" si="434"/>
        <v>0</v>
      </c>
      <c r="V480" s="207">
        <f t="shared" si="434"/>
        <v>0</v>
      </c>
      <c r="W480" s="207">
        <f t="shared" si="434"/>
        <v>0</v>
      </c>
      <c r="X480" s="207">
        <f t="shared" si="434"/>
        <v>0</v>
      </c>
      <c r="Y480" s="207">
        <f t="shared" si="434"/>
        <v>0</v>
      </c>
      <c r="Z480" s="207">
        <f t="shared" si="434"/>
        <v>0</v>
      </c>
      <c r="AA480" s="207">
        <f t="shared" si="434"/>
        <v>0</v>
      </c>
      <c r="AB480" s="207">
        <f t="shared" si="434"/>
        <v>0</v>
      </c>
      <c r="AC480" s="207">
        <f t="shared" si="434"/>
        <v>0</v>
      </c>
      <c r="AD480" s="207">
        <f t="shared" si="434"/>
        <v>0</v>
      </c>
      <c r="AE480" s="207">
        <f t="shared" si="434"/>
        <v>0</v>
      </c>
      <c r="AF480" s="207">
        <f t="shared" si="434"/>
        <v>0</v>
      </c>
      <c r="AG480" s="207">
        <f t="shared" si="434"/>
        <v>0</v>
      </c>
      <c r="AH480" s="207">
        <f t="shared" si="434"/>
        <v>0</v>
      </c>
      <c r="AI480" s="207">
        <f t="shared" si="434"/>
        <v>0</v>
      </c>
      <c r="AJ480" s="207">
        <f t="shared" si="434"/>
        <v>0</v>
      </c>
      <c r="AK480" s="207">
        <f t="shared" si="434"/>
        <v>0</v>
      </c>
      <c r="AL480" s="207">
        <f t="shared" si="434"/>
        <v>0</v>
      </c>
      <c r="AM480" s="207">
        <f t="shared" si="434"/>
        <v>0</v>
      </c>
      <c r="AN480" s="207">
        <f t="shared" si="434"/>
        <v>0</v>
      </c>
      <c r="AO480" s="207">
        <f t="shared" si="434"/>
        <v>0</v>
      </c>
      <c r="AP480" s="207">
        <f t="shared" si="434"/>
        <v>0</v>
      </c>
      <c r="AQ480" s="207">
        <f t="shared" si="434"/>
        <v>0</v>
      </c>
      <c r="AR480" s="207">
        <f t="shared" si="434"/>
        <v>0</v>
      </c>
      <c r="AS480" s="207">
        <f t="shared" si="434"/>
        <v>0</v>
      </c>
      <c r="AT480" s="207">
        <f t="shared" si="434"/>
        <v>0</v>
      </c>
      <c r="AU480" s="207">
        <f t="shared" si="434"/>
        <v>0</v>
      </c>
      <c r="AV480" s="207">
        <f t="shared" ref="AV480:BM480" si="435">AV472*AV$456</f>
        <v>0</v>
      </c>
      <c r="AW480" s="207">
        <f t="shared" si="435"/>
        <v>0</v>
      </c>
      <c r="AX480" s="207">
        <f t="shared" si="435"/>
        <v>0</v>
      </c>
      <c r="AY480" s="207">
        <f t="shared" si="435"/>
        <v>0</v>
      </c>
      <c r="AZ480" s="207">
        <f t="shared" si="435"/>
        <v>0</v>
      </c>
      <c r="BA480" s="207">
        <f t="shared" si="435"/>
        <v>0</v>
      </c>
      <c r="BB480" s="207">
        <f t="shared" si="435"/>
        <v>0</v>
      </c>
      <c r="BC480" s="207">
        <f t="shared" si="435"/>
        <v>0</v>
      </c>
      <c r="BD480" s="207">
        <f t="shared" si="435"/>
        <v>0</v>
      </c>
      <c r="BE480" s="207">
        <f t="shared" si="435"/>
        <v>0</v>
      </c>
      <c r="BF480" s="207">
        <f t="shared" si="435"/>
        <v>0</v>
      </c>
      <c r="BG480" s="207">
        <f t="shared" si="435"/>
        <v>0</v>
      </c>
      <c r="BH480" s="207">
        <f t="shared" si="435"/>
        <v>0</v>
      </c>
      <c r="BI480" s="207">
        <f t="shared" si="435"/>
        <v>0</v>
      </c>
      <c r="BJ480" s="207">
        <f t="shared" si="435"/>
        <v>0</v>
      </c>
      <c r="BK480" s="207">
        <f t="shared" si="435"/>
        <v>0</v>
      </c>
      <c r="BL480" s="207">
        <f t="shared" si="435"/>
        <v>0</v>
      </c>
      <c r="BM480" s="207">
        <f t="shared" si="435"/>
        <v>0</v>
      </c>
      <c r="BN480" s="207">
        <f>BN472*BN$456</f>
        <v>0</v>
      </c>
      <c r="BP480"/>
      <c r="BQ480"/>
    </row>
    <row r="481" spans="1:70" hidden="1" outlineLevel="1">
      <c r="D481" s="68" t="s">
        <v>132</v>
      </c>
      <c r="K481" s="103" t="str">
        <f>IF(AND(P481:BM481),"ok","error")</f>
        <v>ok</v>
      </c>
      <c r="P481" s="200" t="b">
        <f t="shared" ref="P481:AU481" si="436">(ROUND(SUM(P476:P478,P479:P480)-P456,0)=0)</f>
        <v>1</v>
      </c>
      <c r="Q481" s="200" t="b">
        <f t="shared" si="436"/>
        <v>1</v>
      </c>
      <c r="R481" s="200" t="b">
        <f t="shared" si="436"/>
        <v>1</v>
      </c>
      <c r="S481" s="200" t="b">
        <f t="shared" si="436"/>
        <v>1</v>
      </c>
      <c r="T481" s="200" t="b">
        <f t="shared" si="436"/>
        <v>1</v>
      </c>
      <c r="U481" s="200" t="b">
        <f t="shared" si="436"/>
        <v>1</v>
      </c>
      <c r="V481" s="200" t="b">
        <f t="shared" si="436"/>
        <v>1</v>
      </c>
      <c r="W481" s="200" t="b">
        <f t="shared" si="436"/>
        <v>1</v>
      </c>
      <c r="X481" s="200" t="b">
        <f t="shared" si="436"/>
        <v>1</v>
      </c>
      <c r="Y481" s="200" t="b">
        <f t="shared" si="436"/>
        <v>1</v>
      </c>
      <c r="Z481" s="200" t="b">
        <f t="shared" si="436"/>
        <v>1</v>
      </c>
      <c r="AA481" s="200" t="b">
        <f t="shared" si="436"/>
        <v>1</v>
      </c>
      <c r="AB481" s="200" t="b">
        <f t="shared" si="436"/>
        <v>1</v>
      </c>
      <c r="AC481" s="200" t="b">
        <f t="shared" si="436"/>
        <v>1</v>
      </c>
      <c r="AD481" s="200" t="b">
        <f t="shared" si="436"/>
        <v>1</v>
      </c>
      <c r="AE481" s="200" t="b">
        <f t="shared" si="436"/>
        <v>1</v>
      </c>
      <c r="AF481" s="200" t="b">
        <f t="shared" si="436"/>
        <v>1</v>
      </c>
      <c r="AG481" s="200" t="b">
        <f t="shared" si="436"/>
        <v>1</v>
      </c>
      <c r="AH481" s="200" t="b">
        <f t="shared" si="436"/>
        <v>1</v>
      </c>
      <c r="AI481" s="200" t="b">
        <f t="shared" si="436"/>
        <v>1</v>
      </c>
      <c r="AJ481" s="200" t="b">
        <f t="shared" si="436"/>
        <v>1</v>
      </c>
      <c r="AK481" s="200" t="b">
        <f t="shared" si="436"/>
        <v>1</v>
      </c>
      <c r="AL481" s="200" t="b">
        <f t="shared" si="436"/>
        <v>1</v>
      </c>
      <c r="AM481" s="200" t="b">
        <f t="shared" si="436"/>
        <v>1</v>
      </c>
      <c r="AN481" s="200" t="b">
        <f t="shared" si="436"/>
        <v>1</v>
      </c>
      <c r="AO481" s="200" t="b">
        <f t="shared" si="436"/>
        <v>1</v>
      </c>
      <c r="AP481" s="200" t="b">
        <f t="shared" si="436"/>
        <v>1</v>
      </c>
      <c r="AQ481" s="200" t="b">
        <f t="shared" si="436"/>
        <v>1</v>
      </c>
      <c r="AR481" s="200" t="b">
        <f t="shared" si="436"/>
        <v>1</v>
      </c>
      <c r="AS481" s="200" t="b">
        <f t="shared" si="436"/>
        <v>1</v>
      </c>
      <c r="AT481" s="200" t="b">
        <f t="shared" si="436"/>
        <v>1</v>
      </c>
      <c r="AU481" s="200" t="b">
        <f t="shared" si="436"/>
        <v>1</v>
      </c>
      <c r="AV481" s="200" t="b">
        <f t="shared" ref="AV481:BN481" si="437">(ROUND(SUM(AV476:AV478,AV479:AV480)-AV456,0)=0)</f>
        <v>1</v>
      </c>
      <c r="AW481" s="200" t="b">
        <f t="shared" si="437"/>
        <v>1</v>
      </c>
      <c r="AX481" s="200" t="b">
        <f t="shared" si="437"/>
        <v>1</v>
      </c>
      <c r="AY481" s="200" t="b">
        <f t="shared" si="437"/>
        <v>1</v>
      </c>
      <c r="AZ481" s="200" t="b">
        <f t="shared" si="437"/>
        <v>1</v>
      </c>
      <c r="BA481" s="200" t="b">
        <f t="shared" si="437"/>
        <v>1</v>
      </c>
      <c r="BB481" s="200" t="b">
        <f t="shared" si="437"/>
        <v>1</v>
      </c>
      <c r="BC481" s="200" t="b">
        <f t="shared" si="437"/>
        <v>1</v>
      </c>
      <c r="BD481" s="200" t="b">
        <f t="shared" si="437"/>
        <v>1</v>
      </c>
      <c r="BE481" s="200" t="b">
        <f t="shared" si="437"/>
        <v>1</v>
      </c>
      <c r="BF481" s="200" t="b">
        <f t="shared" si="437"/>
        <v>1</v>
      </c>
      <c r="BG481" s="200" t="b">
        <f t="shared" si="437"/>
        <v>1</v>
      </c>
      <c r="BH481" s="200" t="b">
        <f t="shared" si="437"/>
        <v>1</v>
      </c>
      <c r="BI481" s="200" t="b">
        <f t="shared" si="437"/>
        <v>1</v>
      </c>
      <c r="BJ481" s="200" t="b">
        <f t="shared" si="437"/>
        <v>1</v>
      </c>
      <c r="BK481" s="200" t="b">
        <f t="shared" si="437"/>
        <v>1</v>
      </c>
      <c r="BL481" s="200" t="b">
        <f t="shared" si="437"/>
        <v>1</v>
      </c>
      <c r="BM481" s="200" t="b">
        <f t="shared" si="437"/>
        <v>1</v>
      </c>
      <c r="BN481" s="200" t="b">
        <f t="shared" si="437"/>
        <v>1</v>
      </c>
      <c r="BP481"/>
      <c r="BQ481"/>
    </row>
    <row r="482" spans="1:70" collapsed="1">
      <c r="D482" s="68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0"/>
      <c r="AT482" s="200"/>
      <c r="AU482" s="200"/>
      <c r="AV482" s="200"/>
      <c r="AW482" s="200"/>
      <c r="AX482" s="200"/>
      <c r="AY482" s="200"/>
      <c r="AZ482" s="200"/>
      <c r="BA482" s="200"/>
      <c r="BB482" s="200"/>
      <c r="BC482" s="200"/>
      <c r="BD482" s="200"/>
      <c r="BE482" s="200"/>
      <c r="BF482" s="200"/>
      <c r="BG482" s="200"/>
      <c r="BH482" s="200"/>
      <c r="BI482" s="200"/>
      <c r="BJ482" s="200"/>
      <c r="BK482" s="200"/>
      <c r="BL482" s="200"/>
      <c r="BM482" s="200"/>
      <c r="BN482" s="200"/>
      <c r="BP482"/>
      <c r="BQ482"/>
    </row>
    <row r="483" spans="1:70">
      <c r="D483" s="68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0"/>
      <c r="AP483" s="200"/>
      <c r="AQ483" s="200"/>
      <c r="AR483" s="200"/>
      <c r="AS483" s="200"/>
      <c r="AT483" s="200"/>
      <c r="AU483" s="200"/>
      <c r="AV483" s="200"/>
      <c r="AW483" s="200"/>
      <c r="AX483" s="200"/>
      <c r="AY483" s="200"/>
      <c r="AZ483" s="200"/>
      <c r="BA483" s="200"/>
      <c r="BB483" s="200"/>
      <c r="BC483" s="200"/>
      <c r="BD483" s="200"/>
      <c r="BE483" s="200"/>
      <c r="BF483" s="200"/>
      <c r="BG483" s="200"/>
      <c r="BH483" s="200"/>
      <c r="BI483" s="200"/>
      <c r="BJ483" s="200"/>
      <c r="BK483" s="200"/>
      <c r="BL483" s="200"/>
      <c r="BM483" s="200"/>
      <c r="BN483" s="200"/>
    </row>
    <row r="484" spans="1:70" ht="15.75">
      <c r="B484" s="17" t="s">
        <v>344</v>
      </c>
      <c r="C484" s="17"/>
      <c r="D484" s="17"/>
    </row>
    <row r="485" spans="1:70" ht="15.75" hidden="1" outlineLevel="1">
      <c r="B485" s="17"/>
      <c r="C485" s="17"/>
      <c r="D485" s="17"/>
    </row>
    <row r="486" spans="1:70" hidden="1" outlineLevel="1">
      <c r="C486" s="162" t="s">
        <v>345</v>
      </c>
      <c r="D486" s="163"/>
      <c r="G486" s="127" t="s">
        <v>323</v>
      </c>
      <c r="J486" s="23" t="s">
        <v>15</v>
      </c>
      <c r="R486" s="245">
        <v>1.6</v>
      </c>
      <c r="S486" s="245">
        <v>1.8</v>
      </c>
      <c r="T486" s="245">
        <v>2</v>
      </c>
      <c r="U486" s="252">
        <f>T486*(1+U488)</f>
        <v>2.1</v>
      </c>
      <c r="V486" s="252">
        <f t="shared" ref="V486:BN486" si="438">U486*(1+V488)</f>
        <v>2.2050000000000001</v>
      </c>
      <c r="W486" s="252">
        <f t="shared" si="438"/>
        <v>2.3152500000000003</v>
      </c>
      <c r="X486" s="252">
        <f t="shared" si="438"/>
        <v>2.4310125000000005</v>
      </c>
      <c r="Y486" s="252">
        <f t="shared" si="438"/>
        <v>2.5525631250000007</v>
      </c>
      <c r="Z486" s="252">
        <f t="shared" si="438"/>
        <v>2.6801912812500008</v>
      </c>
      <c r="AA486" s="252">
        <f t="shared" si="438"/>
        <v>2.7834642554717113</v>
      </c>
      <c r="AB486" s="252">
        <f t="shared" si="438"/>
        <v>2.8277745201641342</v>
      </c>
      <c r="AC486" s="252">
        <f t="shared" si="438"/>
        <v>2.8492664822741283</v>
      </c>
      <c r="AD486" s="252">
        <f t="shared" si="438"/>
        <v>2.8622021386486107</v>
      </c>
      <c r="AE486" s="252">
        <f t="shared" si="438"/>
        <v>2.8719741790850914</v>
      </c>
      <c r="AF486" s="252">
        <f t="shared" si="438"/>
        <v>2.8805901016223463</v>
      </c>
      <c r="AG486" s="252">
        <f t="shared" si="438"/>
        <v>2.8887929734570714</v>
      </c>
      <c r="AH486" s="252">
        <f t="shared" si="438"/>
        <v>2.8887929734570714</v>
      </c>
      <c r="AI486" s="252">
        <f t="shared" si="438"/>
        <v>2.8887929734570714</v>
      </c>
      <c r="AJ486" s="252">
        <f t="shared" si="438"/>
        <v>2.8887929734570714</v>
      </c>
      <c r="AK486" s="252">
        <f t="shared" si="438"/>
        <v>2.8887929734570714</v>
      </c>
      <c r="AL486" s="252">
        <f t="shared" si="438"/>
        <v>2.8887929734570714</v>
      </c>
      <c r="AM486" s="252">
        <f t="shared" si="438"/>
        <v>2.8887929734570714</v>
      </c>
      <c r="AN486" s="252">
        <f t="shared" si="438"/>
        <v>2.8887929734570714</v>
      </c>
      <c r="AO486" s="252">
        <f t="shared" si="438"/>
        <v>2.8887929734570714</v>
      </c>
      <c r="AP486" s="252">
        <f t="shared" si="438"/>
        <v>2.8887929734570714</v>
      </c>
      <c r="AQ486" s="252">
        <f t="shared" si="438"/>
        <v>2.8887929734570714</v>
      </c>
      <c r="AR486" s="252">
        <f t="shared" si="438"/>
        <v>2.8887929734570714</v>
      </c>
      <c r="AS486" s="252">
        <f t="shared" si="438"/>
        <v>2.8887929734570714</v>
      </c>
      <c r="AT486" s="252">
        <f t="shared" si="438"/>
        <v>2.8887929734570714</v>
      </c>
      <c r="AU486" s="252">
        <f t="shared" si="438"/>
        <v>2.8887929734570714</v>
      </c>
      <c r="AV486" s="252">
        <f t="shared" si="438"/>
        <v>2.8887929734570714</v>
      </c>
      <c r="AW486" s="252">
        <f t="shared" si="438"/>
        <v>2.8887929734570714</v>
      </c>
      <c r="AX486" s="252">
        <f t="shared" si="438"/>
        <v>2.8887929734570714</v>
      </c>
      <c r="AY486" s="252">
        <f t="shared" si="438"/>
        <v>2.8887929734570714</v>
      </c>
      <c r="AZ486" s="252">
        <f t="shared" si="438"/>
        <v>2.8887929734570714</v>
      </c>
      <c r="BA486" s="252">
        <f t="shared" si="438"/>
        <v>2.8887929734570714</v>
      </c>
      <c r="BB486" s="252">
        <f t="shared" si="438"/>
        <v>2.8887929734570714</v>
      </c>
      <c r="BC486" s="252">
        <f t="shared" si="438"/>
        <v>2.8887929734570714</v>
      </c>
      <c r="BD486" s="252">
        <f t="shared" si="438"/>
        <v>2.8887929734570714</v>
      </c>
      <c r="BE486" s="252">
        <f t="shared" si="438"/>
        <v>2.8887929734570714</v>
      </c>
      <c r="BF486" s="252">
        <f t="shared" si="438"/>
        <v>2.8887929734570714</v>
      </c>
      <c r="BG486" s="252">
        <f t="shared" si="438"/>
        <v>2.8887929734570714</v>
      </c>
      <c r="BH486" s="252">
        <f t="shared" si="438"/>
        <v>2.8887929734570714</v>
      </c>
      <c r="BI486" s="252">
        <f t="shared" si="438"/>
        <v>2.8887929734570714</v>
      </c>
      <c r="BJ486" s="252">
        <f t="shared" si="438"/>
        <v>2.8887929734570714</v>
      </c>
      <c r="BK486" s="252">
        <f t="shared" si="438"/>
        <v>2.8887929734570714</v>
      </c>
      <c r="BL486" s="252">
        <f t="shared" si="438"/>
        <v>2.8887929734570714</v>
      </c>
      <c r="BM486" s="252">
        <f t="shared" si="438"/>
        <v>2.8887929734570714</v>
      </c>
      <c r="BN486" s="252">
        <f t="shared" si="438"/>
        <v>2.8887929734570714</v>
      </c>
      <c r="BP486"/>
      <c r="BQ486"/>
    </row>
    <row r="487" spans="1:70" hidden="1" outlineLevel="1">
      <c r="C487" s="162"/>
      <c r="D487" s="163" t="s">
        <v>477</v>
      </c>
      <c r="G487" s="127" t="s">
        <v>323</v>
      </c>
      <c r="J487" s="23"/>
      <c r="U487" s="225">
        <v>0.05</v>
      </c>
      <c r="V487" s="225">
        <v>0.05</v>
      </c>
      <c r="W487" s="225">
        <v>0.05</v>
      </c>
      <c r="X487" s="225">
        <v>0.05</v>
      </c>
      <c r="Y487" s="225">
        <v>0.05</v>
      </c>
      <c r="Z487" s="119">
        <v>0.05</v>
      </c>
      <c r="AA487" s="119">
        <v>3.8531941710348974E-2</v>
      </c>
      <c r="AB487" s="119">
        <v>1.5919106776858517E-2</v>
      </c>
      <c r="AC487" s="119">
        <v>7.6003096982239782E-3</v>
      </c>
      <c r="AD487" s="119">
        <v>4.5399952777172761E-3</v>
      </c>
      <c r="AE487" s="119">
        <v>3.4141685188923648E-3</v>
      </c>
      <c r="AF487" s="119">
        <v>3.0000000000000001E-3</v>
      </c>
      <c r="AG487" s="119">
        <v>2.8476359167190733E-3</v>
      </c>
      <c r="AH487" s="119">
        <v>0</v>
      </c>
      <c r="AI487" s="189">
        <f t="shared" ref="AI487" si="439">AH487</f>
        <v>0</v>
      </c>
      <c r="AJ487" s="189">
        <f t="shared" ref="AJ487" si="440">AI487</f>
        <v>0</v>
      </c>
      <c r="AK487" s="189">
        <f t="shared" ref="AK487" si="441">AJ487</f>
        <v>0</v>
      </c>
      <c r="AL487" s="189">
        <f t="shared" ref="AL487" si="442">AK487</f>
        <v>0</v>
      </c>
      <c r="AM487" s="189">
        <f t="shared" ref="AM487" si="443">AL487</f>
        <v>0</v>
      </c>
      <c r="AN487" s="189">
        <f t="shared" ref="AN487" si="444">AM487</f>
        <v>0</v>
      </c>
      <c r="AO487" s="189">
        <f t="shared" ref="AO487" si="445">AN487</f>
        <v>0</v>
      </c>
      <c r="AP487" s="189">
        <f t="shared" ref="AP487" si="446">AO487</f>
        <v>0</v>
      </c>
      <c r="AQ487" s="189">
        <f t="shared" ref="AQ487" si="447">AP487</f>
        <v>0</v>
      </c>
      <c r="AR487" s="189">
        <f t="shared" ref="AR487" si="448">AQ487</f>
        <v>0</v>
      </c>
      <c r="AS487" s="189">
        <f t="shared" ref="AS487" si="449">AR487</f>
        <v>0</v>
      </c>
      <c r="AT487" s="189">
        <f t="shared" ref="AT487" si="450">AS487</f>
        <v>0</v>
      </c>
      <c r="AU487" s="189">
        <f t="shared" ref="AU487" si="451">AT487</f>
        <v>0</v>
      </c>
      <c r="AV487" s="189">
        <f t="shared" ref="AV487" si="452">AU487</f>
        <v>0</v>
      </c>
      <c r="AW487" s="189">
        <f t="shared" ref="AW487" si="453">AV487</f>
        <v>0</v>
      </c>
      <c r="AX487" s="189">
        <f t="shared" ref="AX487" si="454">AW487</f>
        <v>0</v>
      </c>
      <c r="AY487" s="189">
        <f t="shared" ref="AY487" si="455">AX487</f>
        <v>0</v>
      </c>
      <c r="AZ487" s="189">
        <f t="shared" ref="AZ487" si="456">AY487</f>
        <v>0</v>
      </c>
      <c r="BA487" s="189">
        <f t="shared" ref="BA487" si="457">AZ487</f>
        <v>0</v>
      </c>
      <c r="BB487" s="189">
        <f t="shared" ref="BB487" si="458">BA487</f>
        <v>0</v>
      </c>
      <c r="BC487" s="189">
        <f t="shared" ref="BC487" si="459">BB487</f>
        <v>0</v>
      </c>
      <c r="BD487" s="189">
        <f t="shared" ref="BD487" si="460">BC487</f>
        <v>0</v>
      </c>
      <c r="BE487" s="189">
        <f t="shared" ref="BE487" si="461">BD487</f>
        <v>0</v>
      </c>
      <c r="BF487" s="189">
        <f t="shared" ref="BF487" si="462">BE487</f>
        <v>0</v>
      </c>
      <c r="BG487" s="189">
        <f t="shared" ref="BG487" si="463">BF487</f>
        <v>0</v>
      </c>
      <c r="BH487" s="189">
        <f t="shared" ref="BH487" si="464">BG487</f>
        <v>0</v>
      </c>
      <c r="BI487" s="189">
        <f t="shared" ref="BI487" si="465">BH487</f>
        <v>0</v>
      </c>
      <c r="BJ487" s="189">
        <f t="shared" ref="BJ487" si="466">BI487</f>
        <v>0</v>
      </c>
      <c r="BK487" s="189">
        <f t="shared" ref="BK487" si="467">BJ487</f>
        <v>0</v>
      </c>
      <c r="BL487" s="189">
        <f t="shared" ref="BL487" si="468">BK487</f>
        <v>0</v>
      </c>
      <c r="BM487" s="189">
        <f t="shared" ref="BM487" si="469">BL487</f>
        <v>0</v>
      </c>
      <c r="BN487" s="189">
        <f t="shared" ref="BN487" si="470">BM487</f>
        <v>0</v>
      </c>
      <c r="BP487"/>
      <c r="BQ487"/>
    </row>
    <row r="488" spans="1:70" hidden="1" outlineLevel="1">
      <c r="C488" s="162"/>
      <c r="D488" s="163" t="s">
        <v>478</v>
      </c>
      <c r="J488" s="23"/>
      <c r="R488" s="75"/>
      <c r="S488" s="75">
        <f>S486/R486-1</f>
        <v>0.125</v>
      </c>
      <c r="T488" s="75">
        <f>T486/S486-1</f>
        <v>0.11111111111111116</v>
      </c>
      <c r="U488" s="123">
        <v>0.05</v>
      </c>
      <c r="V488" s="123">
        <v>0.05</v>
      </c>
      <c r="W488" s="178">
        <f t="shared" ref="W488:AH488" si="471">W487*(1+INDEX(scenario.fixed.links, MATCH(scenario.fixed.links.selected, scenarios,0)))</f>
        <v>0.05</v>
      </c>
      <c r="X488" s="178">
        <f t="shared" si="471"/>
        <v>0.05</v>
      </c>
      <c r="Y488" s="178">
        <f t="shared" si="471"/>
        <v>0.05</v>
      </c>
      <c r="Z488" s="178">
        <f t="shared" si="471"/>
        <v>0.05</v>
      </c>
      <c r="AA488" s="178">
        <f t="shared" si="471"/>
        <v>3.8531941710348974E-2</v>
      </c>
      <c r="AB488" s="178">
        <f t="shared" si="471"/>
        <v>1.5919106776858517E-2</v>
      </c>
      <c r="AC488" s="178">
        <f t="shared" si="471"/>
        <v>7.6003096982239782E-3</v>
      </c>
      <c r="AD488" s="178">
        <f t="shared" si="471"/>
        <v>4.5399952777172761E-3</v>
      </c>
      <c r="AE488" s="178">
        <f t="shared" si="471"/>
        <v>3.4141685188923648E-3</v>
      </c>
      <c r="AF488" s="178">
        <f t="shared" si="471"/>
        <v>3.0000000000000001E-3</v>
      </c>
      <c r="AG488" s="178">
        <f t="shared" si="471"/>
        <v>2.8476359167190733E-3</v>
      </c>
      <c r="AH488" s="178">
        <f t="shared" si="471"/>
        <v>0</v>
      </c>
      <c r="AI488" s="189">
        <f t="shared" ref="AI488:BN488" si="472">AH488</f>
        <v>0</v>
      </c>
      <c r="AJ488" s="189">
        <f t="shared" si="472"/>
        <v>0</v>
      </c>
      <c r="AK488" s="189">
        <f t="shared" si="472"/>
        <v>0</v>
      </c>
      <c r="AL488" s="189">
        <f t="shared" si="472"/>
        <v>0</v>
      </c>
      <c r="AM488" s="189">
        <f t="shared" si="472"/>
        <v>0</v>
      </c>
      <c r="AN488" s="189">
        <f t="shared" si="472"/>
        <v>0</v>
      </c>
      <c r="AO488" s="189">
        <f t="shared" si="472"/>
        <v>0</v>
      </c>
      <c r="AP488" s="189">
        <f t="shared" si="472"/>
        <v>0</v>
      </c>
      <c r="AQ488" s="189">
        <f t="shared" si="472"/>
        <v>0</v>
      </c>
      <c r="AR488" s="189">
        <f t="shared" si="472"/>
        <v>0</v>
      </c>
      <c r="AS488" s="189">
        <f t="shared" si="472"/>
        <v>0</v>
      </c>
      <c r="AT488" s="189">
        <f t="shared" si="472"/>
        <v>0</v>
      </c>
      <c r="AU488" s="189">
        <f t="shared" si="472"/>
        <v>0</v>
      </c>
      <c r="AV488" s="189">
        <f t="shared" si="472"/>
        <v>0</v>
      </c>
      <c r="AW488" s="189">
        <f t="shared" si="472"/>
        <v>0</v>
      </c>
      <c r="AX488" s="189">
        <f t="shared" si="472"/>
        <v>0</v>
      </c>
      <c r="AY488" s="189">
        <f t="shared" si="472"/>
        <v>0</v>
      </c>
      <c r="AZ488" s="189">
        <f t="shared" si="472"/>
        <v>0</v>
      </c>
      <c r="BA488" s="189">
        <f t="shared" si="472"/>
        <v>0</v>
      </c>
      <c r="BB488" s="189">
        <f t="shared" si="472"/>
        <v>0</v>
      </c>
      <c r="BC488" s="189">
        <f t="shared" si="472"/>
        <v>0</v>
      </c>
      <c r="BD488" s="189">
        <f t="shared" si="472"/>
        <v>0</v>
      </c>
      <c r="BE488" s="189">
        <f t="shared" si="472"/>
        <v>0</v>
      </c>
      <c r="BF488" s="189">
        <f t="shared" si="472"/>
        <v>0</v>
      </c>
      <c r="BG488" s="189">
        <f t="shared" si="472"/>
        <v>0</v>
      </c>
      <c r="BH488" s="189">
        <f t="shared" si="472"/>
        <v>0</v>
      </c>
      <c r="BI488" s="189">
        <f t="shared" si="472"/>
        <v>0</v>
      </c>
      <c r="BJ488" s="189">
        <f t="shared" si="472"/>
        <v>0</v>
      </c>
      <c r="BK488" s="189">
        <f t="shared" si="472"/>
        <v>0</v>
      </c>
      <c r="BL488" s="189">
        <f t="shared" si="472"/>
        <v>0</v>
      </c>
      <c r="BM488" s="189">
        <f t="shared" si="472"/>
        <v>0</v>
      </c>
      <c r="BN488" s="189">
        <f t="shared" si="472"/>
        <v>0</v>
      </c>
      <c r="BP488"/>
      <c r="BQ488"/>
    </row>
    <row r="489" spans="1:70" hidden="1" outlineLevel="1">
      <c r="C489" s="163" t="s">
        <v>346</v>
      </c>
      <c r="D489" s="163"/>
      <c r="J489" s="23" t="s">
        <v>15</v>
      </c>
      <c r="K489"/>
      <c r="R489" s="207">
        <f t="shared" ref="R489:AW489" si="473">R$486*R99</f>
        <v>95889.600000000006</v>
      </c>
      <c r="S489" s="207">
        <f t="shared" si="473"/>
        <v>155539.80000000002</v>
      </c>
      <c r="T489" s="207">
        <f t="shared" si="473"/>
        <v>184803.58000000002</v>
      </c>
      <c r="U489" s="207">
        <f t="shared" si="473"/>
        <v>204879.43077000001</v>
      </c>
      <c r="V489" s="207">
        <f t="shared" si="473"/>
        <v>226545.63087775503</v>
      </c>
      <c r="W489" s="207">
        <f t="shared" si="473"/>
        <v>254280.56472429208</v>
      </c>
      <c r="X489" s="207">
        <f t="shared" si="473"/>
        <v>274270.0948034469</v>
      </c>
      <c r="Y489" s="207">
        <f t="shared" si="473"/>
        <v>296336.25048594037</v>
      </c>
      <c r="Z489" s="207">
        <f t="shared" si="473"/>
        <v>321499.31990156509</v>
      </c>
      <c r="AA489" s="207">
        <f t="shared" si="473"/>
        <v>343386.95952843816</v>
      </c>
      <c r="AB489" s="207">
        <f t="shared" si="473"/>
        <v>358654.98466396099</v>
      </c>
      <c r="AC489" s="207">
        <f t="shared" si="473"/>
        <v>371322.72941710183</v>
      </c>
      <c r="AD489" s="207">
        <f t="shared" si="473"/>
        <v>383481.89307115215</v>
      </c>
      <c r="AE489" s="207">
        <f t="shared" si="473"/>
        <v>395736.43784494442</v>
      </c>
      <c r="AF489" s="207">
        <f t="shared" si="473"/>
        <v>408209.66761750146</v>
      </c>
      <c r="AG489" s="207">
        <f t="shared" si="473"/>
        <v>421432.7037888944</v>
      </c>
      <c r="AH489" s="207">
        <f t="shared" si="473"/>
        <v>421900.68825059442</v>
      </c>
      <c r="AI489" s="207">
        <f t="shared" si="473"/>
        <v>422065.34945008147</v>
      </c>
      <c r="AJ489" s="207">
        <f t="shared" si="473"/>
        <v>422247.34340740927</v>
      </c>
      <c r="AK489" s="207">
        <f t="shared" si="473"/>
        <v>422412.00460689631</v>
      </c>
      <c r="AL489" s="207">
        <f t="shared" si="473"/>
        <v>422559.33304854267</v>
      </c>
      <c r="AM489" s="207">
        <f t="shared" si="473"/>
        <v>422845.3235529149</v>
      </c>
      <c r="AN489" s="207">
        <f t="shared" si="473"/>
        <v>422975.31923672045</v>
      </c>
      <c r="AO489" s="207">
        <f t="shared" si="473"/>
        <v>423105.31492052606</v>
      </c>
      <c r="AP489" s="207">
        <f t="shared" si="473"/>
        <v>423226.64422541123</v>
      </c>
      <c r="AQ489" s="207">
        <f t="shared" si="473"/>
        <v>423347.97353029641</v>
      </c>
      <c r="AR489" s="207">
        <f t="shared" si="473"/>
        <v>423477.96921410202</v>
      </c>
      <c r="AS489" s="207">
        <f t="shared" si="473"/>
        <v>423581.96576114645</v>
      </c>
      <c r="AT489" s="207">
        <f t="shared" si="473"/>
        <v>423651.29679250944</v>
      </c>
      <c r="AU489" s="207">
        <f t="shared" si="473"/>
        <v>423720.62782387238</v>
      </c>
      <c r="AV489" s="207">
        <f t="shared" si="473"/>
        <v>423781.29247631499</v>
      </c>
      <c r="AW489" s="207">
        <f t="shared" si="473"/>
        <v>423833.29074983724</v>
      </c>
      <c r="AX489" s="207">
        <f t="shared" ref="AX489:BN489" si="474">AX$486*AX99</f>
        <v>423876.62264443905</v>
      </c>
      <c r="AY489" s="207">
        <f t="shared" si="474"/>
        <v>423911.28816012054</v>
      </c>
      <c r="AZ489" s="207">
        <f t="shared" si="474"/>
        <v>423928.62091796129</v>
      </c>
      <c r="BA489" s="207">
        <f t="shared" si="474"/>
        <v>423945.95367580204</v>
      </c>
      <c r="BB489" s="207">
        <f t="shared" si="474"/>
        <v>423945.95367580204</v>
      </c>
      <c r="BC489" s="207">
        <f t="shared" si="474"/>
        <v>423945.95367580204</v>
      </c>
      <c r="BD489" s="207">
        <f t="shared" si="474"/>
        <v>423919.95453904092</v>
      </c>
      <c r="BE489" s="207">
        <f t="shared" si="474"/>
        <v>423911.28816012054</v>
      </c>
      <c r="BF489" s="207">
        <f t="shared" si="474"/>
        <v>423876.62264443905</v>
      </c>
      <c r="BG489" s="207">
        <f t="shared" si="474"/>
        <v>423833.29074983724</v>
      </c>
      <c r="BH489" s="207">
        <f t="shared" si="474"/>
        <v>423781.29247631499</v>
      </c>
      <c r="BI489" s="207">
        <f t="shared" si="474"/>
        <v>423720.62782387238</v>
      </c>
      <c r="BJ489" s="207">
        <f t="shared" si="474"/>
        <v>423668.62955035019</v>
      </c>
      <c r="BK489" s="207">
        <f t="shared" si="474"/>
        <v>423642.63041358907</v>
      </c>
      <c r="BL489" s="207">
        <f t="shared" si="474"/>
        <v>423607.96489790757</v>
      </c>
      <c r="BM489" s="207">
        <f t="shared" si="474"/>
        <v>423581.96576114645</v>
      </c>
      <c r="BN489" s="207">
        <f t="shared" si="474"/>
        <v>423538.63386654458</v>
      </c>
      <c r="BP489"/>
      <c r="BQ489"/>
    </row>
    <row r="490" spans="1:70" hidden="1" outlineLevel="1">
      <c r="K490"/>
      <c r="BP490"/>
      <c r="BQ490"/>
    </row>
    <row r="491" spans="1:70" hidden="1" outlineLevel="1">
      <c r="E491" s="62"/>
      <c r="G491" s="118"/>
      <c r="O491" s="239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"/>
    </row>
    <row r="492" spans="1:70" collapsed="1"/>
    <row r="494" spans="1:70" s="89" customFormat="1" ht="18" customHeight="1">
      <c r="A494" s="271">
        <v>4</v>
      </c>
      <c r="B494" s="87" t="s">
        <v>277</v>
      </c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  <c r="BM494" s="88"/>
      <c r="BN494" s="88"/>
      <c r="BO494" s="88"/>
      <c r="BP494" s="95"/>
      <c r="BQ494" s="95"/>
      <c r="BR494" s="88"/>
    </row>
    <row r="495" spans="1:70" hidden="1" outlineLevel="1"/>
    <row r="496" spans="1:70" ht="15.75" hidden="1" outlineLevel="1">
      <c r="B496" s="17" t="s">
        <v>432</v>
      </c>
      <c r="C496" s="17"/>
      <c r="D496" s="17"/>
    </row>
    <row r="497" spans="2:67" hidden="1" outlineLevel="1">
      <c r="E497" s="53" t="s">
        <v>433</v>
      </c>
      <c r="I497" s="53" t="s">
        <v>384</v>
      </c>
      <c r="J497" s="53" t="s">
        <v>100</v>
      </c>
      <c r="S497" s="214">
        <f t="shared" ref="S497:BN497" si="475">AVERAGE(R32:S32)</f>
        <v>19932767</v>
      </c>
      <c r="T497" s="214">
        <f t="shared" si="475"/>
        <v>20244666.5</v>
      </c>
      <c r="U497" s="214">
        <f t="shared" si="475"/>
        <v>19997565.5</v>
      </c>
      <c r="V497" s="214">
        <f t="shared" si="475"/>
        <v>19697581.5</v>
      </c>
      <c r="W497" s="214">
        <f t="shared" si="475"/>
        <v>19811416.5</v>
      </c>
      <c r="X497" s="214">
        <f t="shared" si="475"/>
        <v>19861928.722793259</v>
      </c>
      <c r="Y497" s="214">
        <f t="shared" si="475"/>
        <v>20121459.906943262</v>
      </c>
      <c r="Z497" s="214">
        <f t="shared" si="475"/>
        <v>20377831.146862403</v>
      </c>
      <c r="AA497" s="214">
        <f t="shared" si="475"/>
        <v>20631138.305089083</v>
      </c>
      <c r="AB497" s="214">
        <f t="shared" si="475"/>
        <v>20881327.418523464</v>
      </c>
      <c r="AC497" s="214">
        <f t="shared" si="475"/>
        <v>21128015.419816613</v>
      </c>
      <c r="AD497" s="214">
        <f t="shared" si="475"/>
        <v>21371139.723711871</v>
      </c>
      <c r="AE497" s="214">
        <f t="shared" si="475"/>
        <v>21611397.844696872</v>
      </c>
      <c r="AF497" s="214">
        <f t="shared" si="475"/>
        <v>21848853.775198616</v>
      </c>
      <c r="AG497" s="214">
        <f t="shared" si="475"/>
        <v>22081646.298625976</v>
      </c>
      <c r="AH497" s="214">
        <f t="shared" si="475"/>
        <v>22317961.276617087</v>
      </c>
      <c r="AI497" s="214">
        <f t="shared" si="475"/>
        <v>22558233.967798453</v>
      </c>
      <c r="AJ497" s="214">
        <f t="shared" si="475"/>
        <v>22794284.402863089</v>
      </c>
      <c r="AK497" s="214">
        <f t="shared" si="475"/>
        <v>23026755.775338512</v>
      </c>
      <c r="AL497" s="214">
        <f t="shared" si="475"/>
        <v>23253614.390173551</v>
      </c>
      <c r="AM497" s="214">
        <f t="shared" si="475"/>
        <v>23472489.344059892</v>
      </c>
      <c r="AN497" s="214">
        <f t="shared" si="475"/>
        <v>23683324.776235744</v>
      </c>
      <c r="AO497" s="214">
        <f t="shared" si="475"/>
        <v>23887665.486548491</v>
      </c>
      <c r="AP497" s="214">
        <f t="shared" si="475"/>
        <v>24088541.240096405</v>
      </c>
      <c r="AQ497" s="214">
        <f t="shared" si="475"/>
        <v>24287049.837094419</v>
      </c>
      <c r="AR497" s="214">
        <f t="shared" si="475"/>
        <v>24479705.543299239</v>
      </c>
      <c r="AS497" s="214">
        <f t="shared" si="475"/>
        <v>24664369.640886001</v>
      </c>
      <c r="AT497" s="214">
        <f t="shared" si="475"/>
        <v>24841936.696810275</v>
      </c>
      <c r="AU497" s="214">
        <f t="shared" si="475"/>
        <v>25013100.99675975</v>
      </c>
      <c r="AV497" s="214">
        <f t="shared" si="475"/>
        <v>25177508.301757224</v>
      </c>
      <c r="AW497" s="214">
        <f t="shared" si="475"/>
        <v>25334363.958404802</v>
      </c>
      <c r="AX497" s="214">
        <f t="shared" si="475"/>
        <v>25483539.32799698</v>
      </c>
      <c r="AY497" s="214">
        <f t="shared" si="475"/>
        <v>25625548.965355769</v>
      </c>
      <c r="AZ497" s="214">
        <f t="shared" si="475"/>
        <v>25760759.258038685</v>
      </c>
      <c r="BA497" s="214">
        <f t="shared" si="475"/>
        <v>25888714.804591373</v>
      </c>
      <c r="BB497" s="214">
        <f t="shared" si="475"/>
        <v>26008643.432166416</v>
      </c>
      <c r="BC497" s="214">
        <f t="shared" si="475"/>
        <v>26120353.261317834</v>
      </c>
      <c r="BD497" s="214">
        <f t="shared" si="475"/>
        <v>26224243.832738176</v>
      </c>
      <c r="BE497" s="214">
        <f t="shared" si="475"/>
        <v>26320667.682332642</v>
      </c>
      <c r="BF497" s="214">
        <f t="shared" si="475"/>
        <v>26409336.877394125</v>
      </c>
      <c r="BG497" s="214">
        <f t="shared" si="475"/>
        <v>26489683.046025224</v>
      </c>
      <c r="BH497" s="214">
        <f t="shared" si="475"/>
        <v>26561598.894689575</v>
      </c>
      <c r="BI497" s="214">
        <f t="shared" si="475"/>
        <v>26625479.649630655</v>
      </c>
      <c r="BJ497" s="214">
        <f t="shared" si="475"/>
        <v>26669553.790682644</v>
      </c>
      <c r="BK497" s="214">
        <f t="shared" si="475"/>
        <v>26697718.712428607</v>
      </c>
      <c r="BL497" s="214">
        <f t="shared" si="475"/>
        <v>26725923.570024472</v>
      </c>
      <c r="BM497" s="214">
        <f t="shared" si="475"/>
        <v>26754168.420096431</v>
      </c>
      <c r="BN497" s="214">
        <f t="shared" si="475"/>
        <v>26782453.319350962</v>
      </c>
      <c r="BO497" s="19" t="s">
        <v>113</v>
      </c>
    </row>
    <row r="498" spans="2:67" hidden="1" outlineLevel="1"/>
    <row r="499" spans="2:67" ht="15.75" hidden="1" outlineLevel="1">
      <c r="B499" s="17" t="s">
        <v>434</v>
      </c>
      <c r="C499" s="17"/>
      <c r="D499" s="17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</row>
    <row r="500" spans="2:67" hidden="1" outlineLevel="1">
      <c r="D500">
        <v>1</v>
      </c>
      <c r="E500" s="51" t="str">
        <f t="array" ref="E500:E529">Fixed.Retail.Services</f>
        <v>Llamadas salientes Local on-net</v>
      </c>
      <c r="J500" s="51" t="str">
        <f t="array" ref="J500:J529">Fixed.Retail.Services.Units</f>
        <v>Minutos</v>
      </c>
      <c r="P500" s="215"/>
      <c r="Q500" s="215"/>
      <c r="R500" s="215"/>
      <c r="S500" s="216">
        <f t="shared" ref="S500:BN500" si="476">S$305*S269</f>
        <v>81095269144.761978</v>
      </c>
      <c r="T500" s="216">
        <f t="shared" si="476"/>
        <v>60990665266.241684</v>
      </c>
      <c r="U500" s="216">
        <f t="shared" si="476"/>
        <v>48154959830.124756</v>
      </c>
      <c r="V500" s="216">
        <f t="shared" si="476"/>
        <v>38401571022.666374</v>
      </c>
      <c r="W500" s="216">
        <f t="shared" si="476"/>
        <v>34285338131.527637</v>
      </c>
      <c r="X500" s="216">
        <f t="shared" si="476"/>
        <v>31135282368.195904</v>
      </c>
      <c r="Y500" s="216">
        <f t="shared" si="476"/>
        <v>30295681392.495514</v>
      </c>
      <c r="Z500" s="216">
        <f t="shared" si="476"/>
        <v>29617796867.452103</v>
      </c>
      <c r="AA500" s="216">
        <f t="shared" si="476"/>
        <v>29143456208.206097</v>
      </c>
      <c r="AB500" s="216">
        <f t="shared" si="476"/>
        <v>28849754244.558643</v>
      </c>
      <c r="AC500" s="216">
        <f t="shared" si="476"/>
        <v>28577984636.666401</v>
      </c>
      <c r="AD500" s="216">
        <f t="shared" si="476"/>
        <v>28313610910.360806</v>
      </c>
      <c r="AE500" s="216">
        <f t="shared" si="476"/>
        <v>28087537322.867462</v>
      </c>
      <c r="AF500" s="216">
        <f t="shared" si="476"/>
        <v>27854453851.475906</v>
      </c>
      <c r="AG500" s="216">
        <f t="shared" si="476"/>
        <v>27612429121.876053</v>
      </c>
      <c r="AH500" s="216">
        <f t="shared" si="476"/>
        <v>27904075773.38649</v>
      </c>
      <c r="AI500" s="216">
        <f t="shared" si="476"/>
        <v>28238089061.46986</v>
      </c>
      <c r="AJ500" s="216">
        <f t="shared" si="476"/>
        <v>28566342178.096817</v>
      </c>
      <c r="AK500" s="216">
        <f t="shared" si="476"/>
        <v>28890067613.928093</v>
      </c>
      <c r="AL500" s="216">
        <f t="shared" si="476"/>
        <v>29206421501.164337</v>
      </c>
      <c r="AM500" s="216">
        <f t="shared" si="476"/>
        <v>29512009273.490017</v>
      </c>
      <c r="AN500" s="216">
        <f t="shared" si="476"/>
        <v>29806869595.557648</v>
      </c>
      <c r="AO500" s="216">
        <f t="shared" si="476"/>
        <v>30093417450.163986</v>
      </c>
      <c r="AP500" s="216">
        <f t="shared" si="476"/>
        <v>30376275428.795059</v>
      </c>
      <c r="AQ500" s="216">
        <f t="shared" si="476"/>
        <v>30657150206.137894</v>
      </c>
      <c r="AR500" s="216">
        <f t="shared" si="476"/>
        <v>30930850038.805634</v>
      </c>
      <c r="AS500" s="216">
        <f t="shared" si="476"/>
        <v>31194178396.11467</v>
      </c>
      <c r="AT500" s="216">
        <f t="shared" si="476"/>
        <v>31448490086.996338</v>
      </c>
      <c r="AU500" s="216">
        <f t="shared" si="476"/>
        <v>31694851850.594719</v>
      </c>
      <c r="AV500" s="216">
        <f t="shared" si="476"/>
        <v>31932742803.258541</v>
      </c>
      <c r="AW500" s="216">
        <f t="shared" si="476"/>
        <v>32160944631.859013</v>
      </c>
      <c r="AX500" s="216">
        <f t="shared" si="476"/>
        <v>32379219262.25848</v>
      </c>
      <c r="AY500" s="216">
        <f t="shared" si="476"/>
        <v>32588307358.76112</v>
      </c>
      <c r="AZ500" s="216">
        <f t="shared" si="476"/>
        <v>32788747707.621296</v>
      </c>
      <c r="BA500" s="216">
        <f t="shared" si="476"/>
        <v>32979843331.905819</v>
      </c>
      <c r="BB500" s="216">
        <f t="shared" si="476"/>
        <v>33160399889.953865</v>
      </c>
      <c r="BC500" s="216">
        <f t="shared" si="476"/>
        <v>33330082513.729027</v>
      </c>
      <c r="BD500" s="216">
        <f t="shared" si="476"/>
        <v>33489453786.867851</v>
      </c>
      <c r="BE500" s="216">
        <f t="shared" si="476"/>
        <v>33639021178.016598</v>
      </c>
      <c r="BF500" s="216">
        <f t="shared" si="476"/>
        <v>33778334585.131657</v>
      </c>
      <c r="BG500" s="216">
        <f t="shared" si="476"/>
        <v>33906516003.951515</v>
      </c>
      <c r="BH500" s="216">
        <f t="shared" si="476"/>
        <v>34023376354.390347</v>
      </c>
      <c r="BI500" s="216">
        <f t="shared" si="476"/>
        <v>34129485896.745575</v>
      </c>
      <c r="BJ500" s="216">
        <f t="shared" si="476"/>
        <v>34203963998.894451</v>
      </c>
      <c r="BK500" s="216">
        <f t="shared" si="476"/>
        <v>34252005765.228153</v>
      </c>
      <c r="BL500" s="216">
        <f t="shared" si="476"/>
        <v>34300110512.989944</v>
      </c>
      <c r="BM500" s="216">
        <f t="shared" si="476"/>
        <v>34348278332.063133</v>
      </c>
      <c r="BN500" s="216">
        <f t="shared" si="476"/>
        <v>34396509309.452553</v>
      </c>
    </row>
    <row r="501" spans="2:67" hidden="1" outlineLevel="1">
      <c r="D501">
        <v>2</v>
      </c>
      <c r="E501" s="51" t="str">
        <v>Llamadas salientes Larga Distancia on-net</v>
      </c>
      <c r="J501" s="51" t="str">
        <v>Minutos</v>
      </c>
      <c r="P501" s="215"/>
      <c r="Q501" s="215"/>
      <c r="R501" s="215"/>
      <c r="S501" s="216">
        <f t="shared" ref="S501:BN501" si="477">S$305*S270</f>
        <v>21391904696.65432</v>
      </c>
      <c r="T501" s="216">
        <f t="shared" si="477"/>
        <v>19363634981.862812</v>
      </c>
      <c r="U501" s="216">
        <f t="shared" si="477"/>
        <v>17319234624.444992</v>
      </c>
      <c r="V501" s="216">
        <f t="shared" si="477"/>
        <v>15660009302.596458</v>
      </c>
      <c r="W501" s="216">
        <f t="shared" si="477"/>
        <v>15329553177.968243</v>
      </c>
      <c r="X501" s="216">
        <f t="shared" si="477"/>
        <v>16298768856.817829</v>
      </c>
      <c r="Y501" s="216">
        <f t="shared" si="477"/>
        <v>15859252616.91124</v>
      </c>
      <c r="Z501" s="216">
        <f t="shared" si="477"/>
        <v>15504392074.628756</v>
      </c>
      <c r="AA501" s="216">
        <f t="shared" si="477"/>
        <v>15256083140.956181</v>
      </c>
      <c r="AB501" s="216">
        <f t="shared" si="477"/>
        <v>15102335364.986975</v>
      </c>
      <c r="AC501" s="216">
        <f t="shared" si="477"/>
        <v>14960068788.793392</v>
      </c>
      <c r="AD501" s="216">
        <f t="shared" si="477"/>
        <v>14821673825.615795</v>
      </c>
      <c r="AE501" s="216">
        <f t="shared" si="477"/>
        <v>14703328306.740738</v>
      </c>
      <c r="AF501" s="216">
        <f t="shared" si="477"/>
        <v>14581313237.802862</v>
      </c>
      <c r="AG501" s="216">
        <f t="shared" si="477"/>
        <v>14454617578.559015</v>
      </c>
      <c r="AH501" s="216">
        <f t="shared" si="477"/>
        <v>14607289435.02784</v>
      </c>
      <c r="AI501" s="216">
        <f t="shared" si="477"/>
        <v>14782139475.351788</v>
      </c>
      <c r="AJ501" s="216">
        <f t="shared" si="477"/>
        <v>14953974167.9415</v>
      </c>
      <c r="AK501" s="216">
        <f t="shared" si="477"/>
        <v>15123438699.828201</v>
      </c>
      <c r="AL501" s="216">
        <f t="shared" si="477"/>
        <v>15289044356.589043</v>
      </c>
      <c r="AM501" s="216">
        <f t="shared" si="477"/>
        <v>15449014142.88184</v>
      </c>
      <c r="AN501" s="216">
        <f t="shared" si="477"/>
        <v>15603368298.967356</v>
      </c>
      <c r="AO501" s="216">
        <f t="shared" si="477"/>
        <v>15753371025.565926</v>
      </c>
      <c r="AP501" s="216">
        <f t="shared" si="477"/>
        <v>15901442167.445913</v>
      </c>
      <c r="AQ501" s="216">
        <f t="shared" si="477"/>
        <v>16048475138.577637</v>
      </c>
      <c r="AR501" s="216">
        <f t="shared" si="477"/>
        <v>16191752153.253372</v>
      </c>
      <c r="AS501" s="216">
        <f t="shared" si="477"/>
        <v>16329599884.276672</v>
      </c>
      <c r="AT501" s="216">
        <f t="shared" si="477"/>
        <v>16462727550.126938</v>
      </c>
      <c r="AU501" s="216">
        <f t="shared" si="477"/>
        <v>16591693569.852188</v>
      </c>
      <c r="AV501" s="216">
        <f t="shared" si="477"/>
        <v>16716225270.086788</v>
      </c>
      <c r="AW501" s="216">
        <f t="shared" si="477"/>
        <v>16835684885.486376</v>
      </c>
      <c r="AX501" s="216">
        <f t="shared" si="477"/>
        <v>16949947788.456617</v>
      </c>
      <c r="AY501" s="216">
        <f t="shared" si="477"/>
        <v>17059401703.642229</v>
      </c>
      <c r="AZ501" s="216">
        <f t="shared" si="477"/>
        <v>17164328676.104473</v>
      </c>
      <c r="BA501" s="216">
        <f t="shared" si="477"/>
        <v>17264363850.763569</v>
      </c>
      <c r="BB501" s="216">
        <f t="shared" si="477"/>
        <v>17358882010.914055</v>
      </c>
      <c r="BC501" s="216">
        <f t="shared" si="477"/>
        <v>17447707859.07</v>
      </c>
      <c r="BD501" s="216">
        <f t="shared" si="477"/>
        <v>17531135897.800743</v>
      </c>
      <c r="BE501" s="216">
        <f t="shared" si="477"/>
        <v>17609431777.954403</v>
      </c>
      <c r="BF501" s="216">
        <f t="shared" si="477"/>
        <v>17682359879.083286</v>
      </c>
      <c r="BG501" s="216">
        <f t="shared" si="477"/>
        <v>17749460581.507553</v>
      </c>
      <c r="BH501" s="216">
        <f t="shared" si="477"/>
        <v>17810634905.151226</v>
      </c>
      <c r="BI501" s="216">
        <f t="shared" si="477"/>
        <v>17866181371.179657</v>
      </c>
      <c r="BJ501" s="216">
        <f t="shared" si="477"/>
        <v>17905169338.51086</v>
      </c>
      <c r="BK501" s="216">
        <f t="shared" si="477"/>
        <v>17930318352.278797</v>
      </c>
      <c r="BL501" s="216">
        <f t="shared" si="477"/>
        <v>17955500335.708817</v>
      </c>
      <c r="BM501" s="216">
        <f t="shared" si="477"/>
        <v>17980715335.853249</v>
      </c>
      <c r="BN501" s="216">
        <f t="shared" si="477"/>
        <v>18005963398.257576</v>
      </c>
    </row>
    <row r="502" spans="2:67" hidden="1" outlineLevel="1">
      <c r="D502">
        <v>3</v>
      </c>
      <c r="E502" s="51" t="str">
        <v>Llamadas salientes Local a otros operadores fijos</v>
      </c>
      <c r="J502" s="51" t="str">
        <v>Minutos</v>
      </c>
      <c r="P502" s="215"/>
      <c r="Q502" s="215"/>
      <c r="R502" s="215"/>
      <c r="S502" s="216">
        <f t="shared" ref="S502:BN502" si="478">S353</f>
        <v>15184420688.571972</v>
      </c>
      <c r="T502" s="216">
        <f t="shared" si="478"/>
        <v>22520654015.643684</v>
      </c>
      <c r="U502" s="216">
        <f t="shared" si="478"/>
        <v>25216020274.666138</v>
      </c>
      <c r="V502" s="216">
        <f t="shared" si="478"/>
        <v>24000981889.166481</v>
      </c>
      <c r="W502" s="216">
        <f t="shared" si="478"/>
        <v>22419391483.797146</v>
      </c>
      <c r="X502" s="216">
        <f t="shared" si="478"/>
        <v>21153169021.599854</v>
      </c>
      <c r="Y502" s="216">
        <f t="shared" si="478"/>
        <v>20397463385.042519</v>
      </c>
      <c r="Z502" s="216">
        <f t="shared" si="478"/>
        <v>19817350226.586983</v>
      </c>
      <c r="AA502" s="216">
        <f t="shared" si="478"/>
        <v>19416439779.638256</v>
      </c>
      <c r="AB502" s="216">
        <f t="shared" si="478"/>
        <v>19163840973.831047</v>
      </c>
      <c r="AC502" s="216">
        <f t="shared" si="478"/>
        <v>18944408177.295334</v>
      </c>
      <c r="AD502" s="216">
        <f t="shared" si="478"/>
        <v>18742517085.451828</v>
      </c>
      <c r="AE502" s="216">
        <f t="shared" si="478"/>
        <v>18574585082.004826</v>
      </c>
      <c r="AF502" s="216">
        <f t="shared" si="478"/>
        <v>18407894382.832848</v>
      </c>
      <c r="AG502" s="216">
        <f t="shared" si="478"/>
        <v>18239332616.197975</v>
      </c>
      <c r="AH502" s="216">
        <f t="shared" si="478"/>
        <v>18425945262.661243</v>
      </c>
      <c r="AI502" s="216">
        <f t="shared" si="478"/>
        <v>18642272853.096439</v>
      </c>
      <c r="AJ502" s="216">
        <f t="shared" si="478"/>
        <v>18856011968.854771</v>
      </c>
      <c r="AK502" s="216">
        <f t="shared" si="478"/>
        <v>19067615325.149174</v>
      </c>
      <c r="AL502" s="216">
        <f t="shared" si="478"/>
        <v>19274952400.826252</v>
      </c>
      <c r="AM502" s="216">
        <f t="shared" si="478"/>
        <v>19475605130.378601</v>
      </c>
      <c r="AN502" s="216">
        <f t="shared" si="478"/>
        <v>19669474209.358562</v>
      </c>
      <c r="AO502" s="216">
        <f t="shared" si="478"/>
        <v>19858065446.684643</v>
      </c>
      <c r="AP502" s="216">
        <f t="shared" si="478"/>
        <v>20044367347.744343</v>
      </c>
      <c r="AQ502" s="216">
        <f t="shared" si="478"/>
        <v>20229462572.965492</v>
      </c>
      <c r="AR502" s="216">
        <f t="shared" si="478"/>
        <v>20409894788.289909</v>
      </c>
      <c r="AS502" s="216">
        <f t="shared" si="478"/>
        <v>20583533423.129879</v>
      </c>
      <c r="AT502" s="216">
        <f t="shared" si="478"/>
        <v>20751257507.355267</v>
      </c>
      <c r="AU502" s="216">
        <f t="shared" si="478"/>
        <v>20913760434.490635</v>
      </c>
      <c r="AV502" s="216">
        <f t="shared" si="478"/>
        <v>21070691141.06992</v>
      </c>
      <c r="AW502" s="216">
        <f t="shared" si="478"/>
        <v>21221240572.94611</v>
      </c>
      <c r="AX502" s="216">
        <f t="shared" si="478"/>
        <v>21365248028.294746</v>
      </c>
      <c r="AY502" s="216">
        <f t="shared" si="478"/>
        <v>21503199701.665264</v>
      </c>
      <c r="AZ502" s="216">
        <f t="shared" si="478"/>
        <v>21635449336.708157</v>
      </c>
      <c r="BA502" s="216">
        <f t="shared" si="478"/>
        <v>21761535797.950359</v>
      </c>
      <c r="BB502" s="216">
        <f t="shared" si="478"/>
        <v>21880670140.083355</v>
      </c>
      <c r="BC502" s="216">
        <f t="shared" si="478"/>
        <v>21992630796.803883</v>
      </c>
      <c r="BD502" s="216">
        <f t="shared" si="478"/>
        <v>22097788561.502846</v>
      </c>
      <c r="BE502" s="216">
        <f t="shared" si="478"/>
        <v>22196477987.704941</v>
      </c>
      <c r="BF502" s="216">
        <f t="shared" si="478"/>
        <v>22288401871.683113</v>
      </c>
      <c r="BG502" s="216">
        <f t="shared" si="478"/>
        <v>22372980723.866631</v>
      </c>
      <c r="BH502" s="216">
        <f t="shared" si="478"/>
        <v>22450089680.216892</v>
      </c>
      <c r="BI502" s="216">
        <f t="shared" si="478"/>
        <v>22520104952.651836</v>
      </c>
      <c r="BJ502" s="216">
        <f t="shared" si="478"/>
        <v>22569248551.673264</v>
      </c>
      <c r="BK502" s="216">
        <f t="shared" si="478"/>
        <v>22600948396.940369</v>
      </c>
      <c r="BL502" s="216">
        <f t="shared" si="478"/>
        <v>22632689855.193127</v>
      </c>
      <c r="BM502" s="216">
        <f t="shared" si="478"/>
        <v>22664472968.894562</v>
      </c>
      <c r="BN502" s="216">
        <f t="shared" si="478"/>
        <v>22696297783.756054</v>
      </c>
    </row>
    <row r="503" spans="2:67" hidden="1" outlineLevel="1">
      <c r="D503">
        <v>4</v>
      </c>
      <c r="E503" s="51" t="str">
        <v>Llamadas salientes larga Distancia a otros operadores fijos</v>
      </c>
      <c r="J503" s="51" t="str">
        <v>Minutos</v>
      </c>
      <c r="P503" s="215"/>
      <c r="Q503" s="215"/>
      <c r="R503" s="215"/>
      <c r="S503" s="216">
        <f t="shared" ref="S503:BN503" si="479">S354</f>
        <v>4005457823.489059</v>
      </c>
      <c r="T503" s="216">
        <f t="shared" si="479"/>
        <v>7149974869.2382011</v>
      </c>
      <c r="U503" s="216">
        <f t="shared" si="479"/>
        <v>9069100524.0648174</v>
      </c>
      <c r="V503" s="216">
        <f t="shared" si="479"/>
        <v>9787505814.1227856</v>
      </c>
      <c r="W503" s="216">
        <f t="shared" si="479"/>
        <v>10024088216.663113</v>
      </c>
      <c r="X503" s="216">
        <f t="shared" si="479"/>
        <v>9457938788.737772</v>
      </c>
      <c r="Y503" s="216">
        <f t="shared" si="479"/>
        <v>9120050047.5489197</v>
      </c>
      <c r="Z503" s="216">
        <f t="shared" si="479"/>
        <v>8860671666.1058731</v>
      </c>
      <c r="AA503" s="216">
        <f t="shared" si="479"/>
        <v>8681417840.6797752</v>
      </c>
      <c r="AB503" s="216">
        <f t="shared" si="479"/>
        <v>8568476652.4827099</v>
      </c>
      <c r="AC503" s="216">
        <f t="shared" si="479"/>
        <v>8470364546.6437645</v>
      </c>
      <c r="AD503" s="216">
        <f t="shared" si="479"/>
        <v>8380095632.9553471</v>
      </c>
      <c r="AE503" s="216">
        <f t="shared" si="479"/>
        <v>8305010400.6835289</v>
      </c>
      <c r="AF503" s="216">
        <f t="shared" si="479"/>
        <v>8230480176.4977036</v>
      </c>
      <c r="AG503" s="216">
        <f t="shared" si="479"/>
        <v>8155113366.4785423</v>
      </c>
      <c r="AH503" s="216">
        <f t="shared" si="479"/>
        <v>8238551029.442976</v>
      </c>
      <c r="AI503" s="216">
        <f t="shared" si="479"/>
        <v>8335274745.2399807</v>
      </c>
      <c r="AJ503" s="216">
        <f t="shared" si="479"/>
        <v>8430841110.3334112</v>
      </c>
      <c r="AK503" s="216">
        <f t="shared" si="479"/>
        <v>8525452541.3336697</v>
      </c>
      <c r="AL503" s="216">
        <f t="shared" si="479"/>
        <v>8618156446.2846165</v>
      </c>
      <c r="AM503" s="216">
        <f t="shared" si="479"/>
        <v>8707871667.2976685</v>
      </c>
      <c r="AN503" s="216">
        <f t="shared" si="479"/>
        <v>8794553803.6787052</v>
      </c>
      <c r="AO503" s="216">
        <f t="shared" si="479"/>
        <v>8878876128.0028305</v>
      </c>
      <c r="AP503" s="216">
        <f t="shared" si="479"/>
        <v>8962174851.4540958</v>
      </c>
      <c r="AQ503" s="216">
        <f t="shared" si="479"/>
        <v>9044934049.7776051</v>
      </c>
      <c r="AR503" s="216">
        <f t="shared" si="479"/>
        <v>9125608337.6969299</v>
      </c>
      <c r="AS503" s="216">
        <f t="shared" si="479"/>
        <v>9203245101.1530094</v>
      </c>
      <c r="AT503" s="216">
        <f t="shared" si="479"/>
        <v>9278237369.232605</v>
      </c>
      <c r="AU503" s="216">
        <f t="shared" si="479"/>
        <v>9350895169.8802338</v>
      </c>
      <c r="AV503" s="216">
        <f t="shared" si="479"/>
        <v>9421061536.6966991</v>
      </c>
      <c r="AW503" s="216">
        <f t="shared" si="479"/>
        <v>9488374727.9216309</v>
      </c>
      <c r="AX503" s="216">
        <f t="shared" si="479"/>
        <v>9552762891.0577793</v>
      </c>
      <c r="AY503" s="216">
        <f t="shared" si="479"/>
        <v>9614443411.891798</v>
      </c>
      <c r="AZ503" s="216">
        <f t="shared" si="479"/>
        <v>9673574455.1785679</v>
      </c>
      <c r="BA503" s="216">
        <f t="shared" si="479"/>
        <v>9729949839.4673042</v>
      </c>
      <c r="BB503" s="216">
        <f t="shared" si="479"/>
        <v>9783216813.9986324</v>
      </c>
      <c r="BC503" s="216">
        <f t="shared" si="479"/>
        <v>9833276312.7398548</v>
      </c>
      <c r="BD503" s="216">
        <f t="shared" si="479"/>
        <v>9880294123.672472</v>
      </c>
      <c r="BE503" s="216">
        <f t="shared" si="479"/>
        <v>9924419831.3223267</v>
      </c>
      <c r="BF503" s="216">
        <f t="shared" si="479"/>
        <v>9965520550.8883076</v>
      </c>
      <c r="BG503" s="216">
        <f t="shared" si="479"/>
        <v>10003337182.805567</v>
      </c>
      <c r="BH503" s="216">
        <f t="shared" si="479"/>
        <v>10037813898.255604</v>
      </c>
      <c r="BI503" s="216">
        <f t="shared" si="479"/>
        <v>10069118907.934784</v>
      </c>
      <c r="BJ503" s="216">
        <f t="shared" si="479"/>
        <v>10091091840.261297</v>
      </c>
      <c r="BK503" s="216">
        <f t="shared" si="479"/>
        <v>10105265375.954346</v>
      </c>
      <c r="BL503" s="216">
        <f t="shared" si="479"/>
        <v>10119457517.515419</v>
      </c>
      <c r="BM503" s="216">
        <f t="shared" si="479"/>
        <v>10133668283.930452</v>
      </c>
      <c r="BN503" s="216">
        <f t="shared" si="479"/>
        <v>10147897695.637774</v>
      </c>
    </row>
    <row r="504" spans="2:67" hidden="1" outlineLevel="1">
      <c r="D504">
        <v>5</v>
      </c>
      <c r="E504" s="51" t="str">
        <v>Llamadas salientes a móvil</v>
      </c>
      <c r="J504" s="51" t="str">
        <v>Minutos</v>
      </c>
      <c r="P504" s="215"/>
      <c r="Q504" s="215"/>
      <c r="R504" s="215"/>
      <c r="S504" s="216">
        <f t="shared" ref="S504:BN504" si="480">S303</f>
        <v>6825181411.5711222</v>
      </c>
      <c r="T504" s="216">
        <f t="shared" si="480"/>
        <v>7095475488.2029209</v>
      </c>
      <c r="U504" s="216">
        <f t="shared" si="480"/>
        <v>7610906133.2271271</v>
      </c>
      <c r="V504" s="216">
        <f t="shared" si="480"/>
        <v>7659523588.7987413</v>
      </c>
      <c r="W504" s="216">
        <f t="shared" si="480"/>
        <v>8438070417.2602425</v>
      </c>
      <c r="X504" s="216">
        <f t="shared" si="480"/>
        <v>9478750601.3193016</v>
      </c>
      <c r="Y504" s="216">
        <f t="shared" si="480"/>
        <v>10630483476.091694</v>
      </c>
      <c r="Z504" s="216">
        <f t="shared" si="480"/>
        <v>11708437663.005522</v>
      </c>
      <c r="AA504" s="216">
        <f t="shared" si="480"/>
        <v>12631148634.025949</v>
      </c>
      <c r="AB504" s="216">
        <f t="shared" si="480"/>
        <v>13471102406.718529</v>
      </c>
      <c r="AC504" s="216">
        <f t="shared" si="480"/>
        <v>14203316458.486692</v>
      </c>
      <c r="AD504" s="216">
        <f t="shared" si="480"/>
        <v>14873073214.495077</v>
      </c>
      <c r="AE504" s="216">
        <f t="shared" si="480"/>
        <v>15413046578.116564</v>
      </c>
      <c r="AF504" s="216">
        <f t="shared" si="480"/>
        <v>15940516323.72402</v>
      </c>
      <c r="AG504" s="216">
        <f t="shared" si="480"/>
        <v>16456404069.098728</v>
      </c>
      <c r="AH504" s="216">
        <f t="shared" si="480"/>
        <v>16650815812.283363</v>
      </c>
      <c r="AI504" s="216">
        <f t="shared" si="480"/>
        <v>16752901648.722141</v>
      </c>
      <c r="AJ504" s="216">
        <f t="shared" si="480"/>
        <v>16851271584.368467</v>
      </c>
      <c r="AK504" s="216">
        <f t="shared" si="480"/>
        <v>16945866295.64295</v>
      </c>
      <c r="AL504" s="216">
        <f t="shared" si="480"/>
        <v>17036280634.08489</v>
      </c>
      <c r="AM504" s="216">
        <f t="shared" si="480"/>
        <v>17122067761.921282</v>
      </c>
      <c r="AN504" s="216">
        <f t="shared" si="480"/>
        <v>17203097659.419327</v>
      </c>
      <c r="AO504" s="216">
        <f t="shared" si="480"/>
        <v>17279452794.073936</v>
      </c>
      <c r="AP504" s="216">
        <f t="shared" si="480"/>
        <v>17351417376.20113</v>
      </c>
      <c r="AQ504" s="216">
        <f t="shared" si="480"/>
        <v>17419046317.160297</v>
      </c>
      <c r="AR504" s="216">
        <f t="shared" si="480"/>
        <v>17481846012.473667</v>
      </c>
      <c r="AS504" s="216">
        <f t="shared" si="480"/>
        <v>17539544781.883411</v>
      </c>
      <c r="AT504" s="216">
        <f t="shared" si="480"/>
        <v>17592246714.783703</v>
      </c>
      <c r="AU504" s="216">
        <f t="shared" si="480"/>
        <v>17639993199.121174</v>
      </c>
      <c r="AV504" s="216">
        <f t="shared" si="480"/>
        <v>17682723548.852951</v>
      </c>
      <c r="AW504" s="216">
        <f t="shared" si="480"/>
        <v>17720408693.423115</v>
      </c>
      <c r="AX504" s="216">
        <f t="shared" si="480"/>
        <v>17753149191.698112</v>
      </c>
      <c r="AY504" s="216">
        <f t="shared" si="480"/>
        <v>17781091863.141731</v>
      </c>
      <c r="AZ504" s="216">
        <f t="shared" si="480"/>
        <v>17804312959.93325</v>
      </c>
      <c r="BA504" s="216">
        <f t="shared" si="480"/>
        <v>17822790324.374199</v>
      </c>
      <c r="BB504" s="216">
        <f t="shared" si="480"/>
        <v>17836515717.897854</v>
      </c>
      <c r="BC504" s="216">
        <f t="shared" si="480"/>
        <v>17845582040.528145</v>
      </c>
      <c r="BD504" s="216">
        <f t="shared" si="480"/>
        <v>17850132111.36079</v>
      </c>
      <c r="BE504" s="216">
        <f t="shared" si="480"/>
        <v>17850264396.386879</v>
      </c>
      <c r="BF504" s="216">
        <f t="shared" si="480"/>
        <v>17845987423.248333</v>
      </c>
      <c r="BG504" s="216">
        <f t="shared" si="480"/>
        <v>17837291655.57901</v>
      </c>
      <c r="BH504" s="216">
        <f t="shared" si="480"/>
        <v>17824233234.886845</v>
      </c>
      <c r="BI504" s="216">
        <f t="shared" si="480"/>
        <v>17806918851.983215</v>
      </c>
      <c r="BJ504" s="216">
        <f t="shared" si="480"/>
        <v>17791829200.57935</v>
      </c>
      <c r="BK504" s="216">
        <f t="shared" si="480"/>
        <v>17781076978.062027</v>
      </c>
      <c r="BL504" s="216">
        <f t="shared" si="480"/>
        <v>17770322164.203342</v>
      </c>
      <c r="BM504" s="216">
        <f t="shared" si="480"/>
        <v>17759564778.382202</v>
      </c>
      <c r="BN504" s="216">
        <f t="shared" si="480"/>
        <v>17748804839.970856</v>
      </c>
    </row>
    <row r="505" spans="2:67" hidden="1" outlineLevel="1">
      <c r="D505">
        <v>6</v>
      </c>
      <c r="E505" s="51" t="str">
        <v>Llamadas salientes a internacional</v>
      </c>
      <c r="J505" s="51" t="str">
        <v>Minutos</v>
      </c>
      <c r="P505" s="215"/>
      <c r="Q505" s="215"/>
      <c r="R505" s="215"/>
      <c r="S505" s="216">
        <f t="shared" ref="S505:BN505" si="481">S301</f>
        <v>2804525230</v>
      </c>
      <c r="T505" s="216">
        <f t="shared" si="481"/>
        <v>3173872067</v>
      </c>
      <c r="U505" s="216">
        <f t="shared" si="481"/>
        <v>3096156323.9999995</v>
      </c>
      <c r="V505" s="216">
        <f t="shared" si="481"/>
        <v>3125405339</v>
      </c>
      <c r="W505" s="216">
        <f t="shared" si="481"/>
        <v>3507238642</v>
      </c>
      <c r="X505" s="216">
        <f t="shared" si="481"/>
        <v>3734898969.0357313</v>
      </c>
      <c r="Y505" s="216">
        <f t="shared" si="481"/>
        <v>3682796267.3148832</v>
      </c>
      <c r="Z505" s="216">
        <f t="shared" si="481"/>
        <v>3648901933.6972895</v>
      </c>
      <c r="AA505" s="216">
        <f t="shared" si="481"/>
        <v>3632681841.223805</v>
      </c>
      <c r="AB505" s="216">
        <f t="shared" si="481"/>
        <v>3633832474.9437542</v>
      </c>
      <c r="AC505" s="216">
        <f t="shared" si="481"/>
        <v>3633859485.4084945</v>
      </c>
      <c r="AD505" s="216">
        <f t="shared" si="481"/>
        <v>3632785325.79388</v>
      </c>
      <c r="AE505" s="216">
        <f t="shared" si="481"/>
        <v>3630759942.9005094</v>
      </c>
      <c r="AF505" s="216">
        <f t="shared" si="481"/>
        <v>3627821925.8244667</v>
      </c>
      <c r="AG505" s="216">
        <f t="shared" si="481"/>
        <v>3623692844.0366406</v>
      </c>
      <c r="AH505" s="216">
        <f t="shared" si="481"/>
        <v>3662473145.24717</v>
      </c>
      <c r="AI505" s="216">
        <f t="shared" si="481"/>
        <v>3701902924.1629519</v>
      </c>
      <c r="AJ505" s="216">
        <f t="shared" si="481"/>
        <v>3740639812.7448816</v>
      </c>
      <c r="AK505" s="216">
        <f t="shared" si="481"/>
        <v>3778789361.8088474</v>
      </c>
      <c r="AL505" s="216">
        <f t="shared" si="481"/>
        <v>3816017833.2764363</v>
      </c>
      <c r="AM505" s="216">
        <f t="shared" si="481"/>
        <v>3851936151.7482858</v>
      </c>
      <c r="AN505" s="216">
        <f t="shared" si="481"/>
        <v>3886535150.2338538</v>
      </c>
      <c r="AO505" s="216">
        <f t="shared" si="481"/>
        <v>3920068337.0122213</v>
      </c>
      <c r="AP505" s="216">
        <f t="shared" si="481"/>
        <v>3953032909.5276928</v>
      </c>
      <c r="AQ505" s="216">
        <f t="shared" si="481"/>
        <v>3985609021.5029216</v>
      </c>
      <c r="AR505" s="216">
        <f t="shared" si="481"/>
        <v>4017224649.0017056</v>
      </c>
      <c r="AS505" s="216">
        <f t="shared" si="481"/>
        <v>4047528819.2581263</v>
      </c>
      <c r="AT505" s="216">
        <f t="shared" si="481"/>
        <v>4076668334.5455112</v>
      </c>
      <c r="AU505" s="216">
        <f t="shared" si="481"/>
        <v>4104757130.1223183</v>
      </c>
      <c r="AV505" s="216">
        <f t="shared" si="481"/>
        <v>4131737073.853405</v>
      </c>
      <c r="AW505" s="216">
        <f t="shared" si="481"/>
        <v>4157477759.708693</v>
      </c>
      <c r="AX505" s="216">
        <f t="shared" si="481"/>
        <v>4181958077.5250015</v>
      </c>
      <c r="AY505" s="216">
        <f t="shared" si="481"/>
        <v>4205262467.9550447</v>
      </c>
      <c r="AZ505" s="216">
        <f t="shared" si="481"/>
        <v>4227451056.7680836</v>
      </c>
      <c r="BA505" s="216">
        <f t="shared" si="481"/>
        <v>4248449110.6326923</v>
      </c>
      <c r="BB505" s="216">
        <f t="shared" si="481"/>
        <v>4268129912.6735191</v>
      </c>
      <c r="BC505" s="216">
        <f t="shared" si="481"/>
        <v>4286461974.6506977</v>
      </c>
      <c r="BD505" s="216">
        <f t="shared" si="481"/>
        <v>4303510862.9051113</v>
      </c>
      <c r="BE505" s="216">
        <f t="shared" si="481"/>
        <v>4319334430.0904837</v>
      </c>
      <c r="BF505" s="216">
        <f t="shared" si="481"/>
        <v>4333885425.2149172</v>
      </c>
      <c r="BG505" s="216">
        <f t="shared" si="481"/>
        <v>4347070576.0128632</v>
      </c>
      <c r="BH505" s="216">
        <f t="shared" si="481"/>
        <v>4358872275.1549263</v>
      </c>
      <c r="BI505" s="216">
        <f t="shared" si="481"/>
        <v>4369355380.9623976</v>
      </c>
      <c r="BJ505" s="216">
        <f t="shared" si="481"/>
        <v>4376588136.499609</v>
      </c>
      <c r="BK505" s="216">
        <f t="shared" si="481"/>
        <v>4381210120.9297304</v>
      </c>
      <c r="BL505" s="216">
        <f t="shared" si="481"/>
        <v>4385838659.0040665</v>
      </c>
      <c r="BM505" s="216">
        <f t="shared" si="481"/>
        <v>4390473760.0152178</v>
      </c>
      <c r="BN505" s="216">
        <f t="shared" si="481"/>
        <v>4395115433.268961</v>
      </c>
    </row>
    <row r="506" spans="2:67" hidden="1" outlineLevel="1">
      <c r="D506">
        <v>7</v>
      </c>
      <c r="E506" s="51" t="str">
        <v>Llamadas salientes a números no geográficos</v>
      </c>
      <c r="J506" s="51" t="str">
        <v>Minutos</v>
      </c>
      <c r="P506" s="215"/>
      <c r="Q506" s="215"/>
      <c r="R506" s="215"/>
      <c r="S506" s="216">
        <f t="shared" ref="S506:BN506" si="482">S302</f>
        <v>395105593.76644468</v>
      </c>
      <c r="T506" s="216">
        <f t="shared" si="482"/>
        <v>361968736.27338809</v>
      </c>
      <c r="U506" s="216">
        <f t="shared" si="482"/>
        <v>332396322.09787709</v>
      </c>
      <c r="V506" s="216">
        <f t="shared" si="482"/>
        <v>296795377.00005263</v>
      </c>
      <c r="W506" s="216">
        <f t="shared" si="482"/>
        <v>282859619.06484365</v>
      </c>
      <c r="X506" s="216">
        <f t="shared" si="482"/>
        <v>274600226.49660903</v>
      </c>
      <c r="Y506" s="216">
        <f t="shared" si="482"/>
        <v>270769490.02629322</v>
      </c>
      <c r="Z506" s="216">
        <f t="shared" si="482"/>
        <v>268277483.74566656</v>
      </c>
      <c r="AA506" s="216">
        <f t="shared" si="482"/>
        <v>267084937.14562702</v>
      </c>
      <c r="AB506" s="216">
        <f t="shared" si="482"/>
        <v>267169534.95743728</v>
      </c>
      <c r="AC506" s="216">
        <f t="shared" si="482"/>
        <v>267171520.84240949</v>
      </c>
      <c r="AD506" s="216">
        <f t="shared" si="482"/>
        <v>267092545.62088087</v>
      </c>
      <c r="AE506" s="216">
        <f t="shared" si="482"/>
        <v>266943633.80134493</v>
      </c>
      <c r="AF506" s="216">
        <f t="shared" si="482"/>
        <v>266727622.56215993</v>
      </c>
      <c r="AG506" s="216">
        <f t="shared" si="482"/>
        <v>266424040.91147533</v>
      </c>
      <c r="AH506" s="216">
        <f t="shared" si="482"/>
        <v>269275277.20576453</v>
      </c>
      <c r="AI506" s="216">
        <f t="shared" si="482"/>
        <v>272174264.91888618</v>
      </c>
      <c r="AJ506" s="216">
        <f t="shared" si="482"/>
        <v>275022309.3952052</v>
      </c>
      <c r="AK506" s="216">
        <f t="shared" si="482"/>
        <v>277827171.0261513</v>
      </c>
      <c r="AL506" s="216">
        <f t="shared" si="482"/>
        <v>280564312.45403886</v>
      </c>
      <c r="AM506" s="216">
        <f t="shared" si="482"/>
        <v>283205127.76645243</v>
      </c>
      <c r="AN506" s="216">
        <f t="shared" si="482"/>
        <v>285748942.98058814</v>
      </c>
      <c r="AO506" s="216">
        <f t="shared" si="482"/>
        <v>288214396.73471481</v>
      </c>
      <c r="AP506" s="216">
        <f t="shared" si="482"/>
        <v>290638044.3766346</v>
      </c>
      <c r="AQ506" s="216">
        <f t="shared" si="482"/>
        <v>293033131.31230247</v>
      </c>
      <c r="AR506" s="216">
        <f t="shared" si="482"/>
        <v>295357600.74078602</v>
      </c>
      <c r="AS506" s="216">
        <f t="shared" si="482"/>
        <v>297585648.16193306</v>
      </c>
      <c r="AT506" s="216">
        <f t="shared" si="482"/>
        <v>299728066.88979048</v>
      </c>
      <c r="AU506" s="216">
        <f t="shared" si="482"/>
        <v>301793233.76347429</v>
      </c>
      <c r="AV506" s="216">
        <f t="shared" si="482"/>
        <v>303776874.74569196</v>
      </c>
      <c r="AW506" s="216">
        <f t="shared" si="482"/>
        <v>305669402.02009505</v>
      </c>
      <c r="AX506" s="216">
        <f t="shared" si="482"/>
        <v>307469263.5083974</v>
      </c>
      <c r="AY506" s="216">
        <f t="shared" si="482"/>
        <v>309182667.52374279</v>
      </c>
      <c r="AZ506" s="216">
        <f t="shared" si="482"/>
        <v>310814034.68098444</v>
      </c>
      <c r="BA506" s="216">
        <f t="shared" si="482"/>
        <v>312357870.37641108</v>
      </c>
      <c r="BB506" s="216">
        <f t="shared" si="482"/>
        <v>313804858.0306558</v>
      </c>
      <c r="BC506" s="216">
        <f t="shared" si="482"/>
        <v>315152682.54018533</v>
      </c>
      <c r="BD506" s="216">
        <f t="shared" si="482"/>
        <v>316406164.52590722</v>
      </c>
      <c r="BE506" s="216">
        <f t="shared" si="482"/>
        <v>317569557.47685742</v>
      </c>
      <c r="BF506" s="216">
        <f t="shared" si="482"/>
        <v>318639387.36785239</v>
      </c>
      <c r="BG506" s="216">
        <f t="shared" si="482"/>
        <v>319608796.56085199</v>
      </c>
      <c r="BH506" s="216">
        <f t="shared" si="482"/>
        <v>320476490.51571465</v>
      </c>
      <c r="BI506" s="216">
        <f t="shared" si="482"/>
        <v>321247237.79776573</v>
      </c>
      <c r="BJ506" s="216">
        <f t="shared" si="482"/>
        <v>321779010.22994637</v>
      </c>
      <c r="BK506" s="216">
        <f t="shared" si="482"/>
        <v>322118831.46256799</v>
      </c>
      <c r="BL506" s="216">
        <f t="shared" si="482"/>
        <v>322459134.53745651</v>
      </c>
      <c r="BM506" s="216">
        <f t="shared" si="482"/>
        <v>322799920.1378299</v>
      </c>
      <c r="BN506" s="216">
        <f t="shared" si="482"/>
        <v>323141188.9478749</v>
      </c>
    </row>
    <row r="507" spans="2:67" hidden="1" outlineLevel="1">
      <c r="D507">
        <v>8</v>
      </c>
      <c r="E507" s="51" t="str">
        <v>Fixed Service8</v>
      </c>
      <c r="J507" s="51" t="str">
        <v>Fixed Unit8</v>
      </c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  <c r="BI507" s="215"/>
      <c r="BJ507" s="215"/>
      <c r="BK507" s="215"/>
      <c r="BL507" s="215"/>
      <c r="BM507" s="215"/>
      <c r="BN507" s="215"/>
    </row>
    <row r="508" spans="2:67" hidden="1" outlineLevel="1">
      <c r="D508">
        <v>9</v>
      </c>
      <c r="E508" s="51" t="str">
        <v>Llamadas entrantes Local de otros operadores fijos</v>
      </c>
      <c r="J508" s="51" t="str">
        <v>Minutos</v>
      </c>
      <c r="P508" s="215"/>
      <c r="Q508" s="215"/>
      <c r="R508" s="215"/>
      <c r="S508" s="216">
        <f t="shared" ref="S508:BN508" si="483">S353</f>
        <v>15184420688.571972</v>
      </c>
      <c r="T508" s="216">
        <f t="shared" si="483"/>
        <v>22520654015.643684</v>
      </c>
      <c r="U508" s="216">
        <f t="shared" si="483"/>
        <v>25216020274.666138</v>
      </c>
      <c r="V508" s="216">
        <f t="shared" si="483"/>
        <v>24000981889.166481</v>
      </c>
      <c r="W508" s="216">
        <f t="shared" si="483"/>
        <v>22419391483.797146</v>
      </c>
      <c r="X508" s="216">
        <f t="shared" si="483"/>
        <v>21153169021.599854</v>
      </c>
      <c r="Y508" s="216">
        <f t="shared" si="483"/>
        <v>20397463385.042519</v>
      </c>
      <c r="Z508" s="216">
        <f t="shared" si="483"/>
        <v>19817350226.586983</v>
      </c>
      <c r="AA508" s="216">
        <f t="shared" si="483"/>
        <v>19416439779.638256</v>
      </c>
      <c r="AB508" s="216">
        <f t="shared" si="483"/>
        <v>19163840973.831047</v>
      </c>
      <c r="AC508" s="216">
        <f t="shared" si="483"/>
        <v>18944408177.295334</v>
      </c>
      <c r="AD508" s="216">
        <f t="shared" si="483"/>
        <v>18742517085.451828</v>
      </c>
      <c r="AE508" s="216">
        <f t="shared" si="483"/>
        <v>18574585082.004826</v>
      </c>
      <c r="AF508" s="216">
        <f t="shared" si="483"/>
        <v>18407894382.832848</v>
      </c>
      <c r="AG508" s="216">
        <f t="shared" si="483"/>
        <v>18239332616.197975</v>
      </c>
      <c r="AH508" s="216">
        <f t="shared" si="483"/>
        <v>18425945262.661243</v>
      </c>
      <c r="AI508" s="216">
        <f t="shared" si="483"/>
        <v>18642272853.096439</v>
      </c>
      <c r="AJ508" s="216">
        <f t="shared" si="483"/>
        <v>18856011968.854771</v>
      </c>
      <c r="AK508" s="216">
        <f t="shared" si="483"/>
        <v>19067615325.149174</v>
      </c>
      <c r="AL508" s="216">
        <f t="shared" si="483"/>
        <v>19274952400.826252</v>
      </c>
      <c r="AM508" s="216">
        <f t="shared" si="483"/>
        <v>19475605130.378601</v>
      </c>
      <c r="AN508" s="216">
        <f t="shared" si="483"/>
        <v>19669474209.358562</v>
      </c>
      <c r="AO508" s="216">
        <f t="shared" si="483"/>
        <v>19858065446.684643</v>
      </c>
      <c r="AP508" s="216">
        <f t="shared" si="483"/>
        <v>20044367347.744343</v>
      </c>
      <c r="AQ508" s="216">
        <f t="shared" si="483"/>
        <v>20229462572.965492</v>
      </c>
      <c r="AR508" s="216">
        <f t="shared" si="483"/>
        <v>20409894788.289909</v>
      </c>
      <c r="AS508" s="216">
        <f t="shared" si="483"/>
        <v>20583533423.129879</v>
      </c>
      <c r="AT508" s="216">
        <f t="shared" si="483"/>
        <v>20751257507.355267</v>
      </c>
      <c r="AU508" s="216">
        <f t="shared" si="483"/>
        <v>20913760434.490635</v>
      </c>
      <c r="AV508" s="216">
        <f t="shared" si="483"/>
        <v>21070691141.06992</v>
      </c>
      <c r="AW508" s="216">
        <f t="shared" si="483"/>
        <v>21221240572.94611</v>
      </c>
      <c r="AX508" s="216">
        <f t="shared" si="483"/>
        <v>21365248028.294746</v>
      </c>
      <c r="AY508" s="216">
        <f t="shared" si="483"/>
        <v>21503199701.665264</v>
      </c>
      <c r="AZ508" s="216">
        <f t="shared" si="483"/>
        <v>21635449336.708157</v>
      </c>
      <c r="BA508" s="216">
        <f t="shared" si="483"/>
        <v>21761535797.950359</v>
      </c>
      <c r="BB508" s="216">
        <f t="shared" si="483"/>
        <v>21880670140.083355</v>
      </c>
      <c r="BC508" s="216">
        <f t="shared" si="483"/>
        <v>21992630796.803883</v>
      </c>
      <c r="BD508" s="216">
        <f t="shared" si="483"/>
        <v>22097788561.502846</v>
      </c>
      <c r="BE508" s="216">
        <f t="shared" si="483"/>
        <v>22196477987.704941</v>
      </c>
      <c r="BF508" s="216">
        <f t="shared" si="483"/>
        <v>22288401871.683113</v>
      </c>
      <c r="BG508" s="216">
        <f t="shared" si="483"/>
        <v>22372980723.866631</v>
      </c>
      <c r="BH508" s="216">
        <f t="shared" si="483"/>
        <v>22450089680.216892</v>
      </c>
      <c r="BI508" s="216">
        <f t="shared" si="483"/>
        <v>22520104952.651836</v>
      </c>
      <c r="BJ508" s="216">
        <f t="shared" si="483"/>
        <v>22569248551.673264</v>
      </c>
      <c r="BK508" s="216">
        <f t="shared" si="483"/>
        <v>22600948396.940369</v>
      </c>
      <c r="BL508" s="216">
        <f t="shared" si="483"/>
        <v>22632689855.193127</v>
      </c>
      <c r="BM508" s="216">
        <f t="shared" si="483"/>
        <v>22664472968.894562</v>
      </c>
      <c r="BN508" s="216">
        <f t="shared" si="483"/>
        <v>22696297783.756054</v>
      </c>
    </row>
    <row r="509" spans="2:67" hidden="1" outlineLevel="1">
      <c r="D509">
        <v>10</v>
      </c>
      <c r="E509" s="51" t="str">
        <v>Llamadas entrantes Larga Distancia de otros operadores fijos</v>
      </c>
      <c r="J509" s="51" t="str">
        <v>Minutos</v>
      </c>
      <c r="P509" s="215"/>
      <c r="Q509" s="215"/>
      <c r="R509" s="215"/>
      <c r="S509" s="216">
        <f t="shared" ref="S509:BN509" si="484">S354</f>
        <v>4005457823.489059</v>
      </c>
      <c r="T509" s="216">
        <f t="shared" si="484"/>
        <v>7149974869.2382011</v>
      </c>
      <c r="U509" s="216">
        <f t="shared" si="484"/>
        <v>9069100524.0648174</v>
      </c>
      <c r="V509" s="216">
        <f t="shared" si="484"/>
        <v>9787505814.1227856</v>
      </c>
      <c r="W509" s="216">
        <f t="shared" si="484"/>
        <v>10024088216.663113</v>
      </c>
      <c r="X509" s="216">
        <f t="shared" si="484"/>
        <v>9457938788.737772</v>
      </c>
      <c r="Y509" s="216">
        <f t="shared" si="484"/>
        <v>9120050047.5489197</v>
      </c>
      <c r="Z509" s="216">
        <f t="shared" si="484"/>
        <v>8860671666.1058731</v>
      </c>
      <c r="AA509" s="216">
        <f t="shared" si="484"/>
        <v>8681417840.6797752</v>
      </c>
      <c r="AB509" s="216">
        <f t="shared" si="484"/>
        <v>8568476652.4827099</v>
      </c>
      <c r="AC509" s="216">
        <f t="shared" si="484"/>
        <v>8470364546.6437645</v>
      </c>
      <c r="AD509" s="216">
        <f t="shared" si="484"/>
        <v>8380095632.9553471</v>
      </c>
      <c r="AE509" s="216">
        <f t="shared" si="484"/>
        <v>8305010400.6835289</v>
      </c>
      <c r="AF509" s="216">
        <f t="shared" si="484"/>
        <v>8230480176.4977036</v>
      </c>
      <c r="AG509" s="216">
        <f t="shared" si="484"/>
        <v>8155113366.4785423</v>
      </c>
      <c r="AH509" s="216">
        <f t="shared" si="484"/>
        <v>8238551029.442976</v>
      </c>
      <c r="AI509" s="216">
        <f t="shared" si="484"/>
        <v>8335274745.2399807</v>
      </c>
      <c r="AJ509" s="216">
        <f t="shared" si="484"/>
        <v>8430841110.3334112</v>
      </c>
      <c r="AK509" s="216">
        <f t="shared" si="484"/>
        <v>8525452541.3336697</v>
      </c>
      <c r="AL509" s="216">
        <f t="shared" si="484"/>
        <v>8618156446.2846165</v>
      </c>
      <c r="AM509" s="216">
        <f t="shared" si="484"/>
        <v>8707871667.2976685</v>
      </c>
      <c r="AN509" s="216">
        <f t="shared" si="484"/>
        <v>8794553803.6787052</v>
      </c>
      <c r="AO509" s="216">
        <f t="shared" si="484"/>
        <v>8878876128.0028305</v>
      </c>
      <c r="AP509" s="216">
        <f t="shared" si="484"/>
        <v>8962174851.4540958</v>
      </c>
      <c r="AQ509" s="216">
        <f t="shared" si="484"/>
        <v>9044934049.7776051</v>
      </c>
      <c r="AR509" s="216">
        <f t="shared" si="484"/>
        <v>9125608337.6969299</v>
      </c>
      <c r="AS509" s="216">
        <f t="shared" si="484"/>
        <v>9203245101.1530094</v>
      </c>
      <c r="AT509" s="216">
        <f t="shared" si="484"/>
        <v>9278237369.232605</v>
      </c>
      <c r="AU509" s="216">
        <f t="shared" si="484"/>
        <v>9350895169.8802338</v>
      </c>
      <c r="AV509" s="216">
        <f t="shared" si="484"/>
        <v>9421061536.6966991</v>
      </c>
      <c r="AW509" s="216">
        <f t="shared" si="484"/>
        <v>9488374727.9216309</v>
      </c>
      <c r="AX509" s="216">
        <f t="shared" si="484"/>
        <v>9552762891.0577793</v>
      </c>
      <c r="AY509" s="216">
        <f t="shared" si="484"/>
        <v>9614443411.891798</v>
      </c>
      <c r="AZ509" s="216">
        <f t="shared" si="484"/>
        <v>9673574455.1785679</v>
      </c>
      <c r="BA509" s="216">
        <f t="shared" si="484"/>
        <v>9729949839.4673042</v>
      </c>
      <c r="BB509" s="216">
        <f t="shared" si="484"/>
        <v>9783216813.9986324</v>
      </c>
      <c r="BC509" s="216">
        <f t="shared" si="484"/>
        <v>9833276312.7398548</v>
      </c>
      <c r="BD509" s="216">
        <f t="shared" si="484"/>
        <v>9880294123.672472</v>
      </c>
      <c r="BE509" s="216">
        <f t="shared" si="484"/>
        <v>9924419831.3223267</v>
      </c>
      <c r="BF509" s="216">
        <f t="shared" si="484"/>
        <v>9965520550.8883076</v>
      </c>
      <c r="BG509" s="216">
        <f t="shared" si="484"/>
        <v>10003337182.805567</v>
      </c>
      <c r="BH509" s="216">
        <f t="shared" si="484"/>
        <v>10037813898.255604</v>
      </c>
      <c r="BI509" s="216">
        <f t="shared" si="484"/>
        <v>10069118907.934784</v>
      </c>
      <c r="BJ509" s="216">
        <f t="shared" si="484"/>
        <v>10091091840.261297</v>
      </c>
      <c r="BK509" s="216">
        <f t="shared" si="484"/>
        <v>10105265375.954346</v>
      </c>
      <c r="BL509" s="216">
        <f t="shared" si="484"/>
        <v>10119457517.515419</v>
      </c>
      <c r="BM509" s="216">
        <f t="shared" si="484"/>
        <v>10133668283.930452</v>
      </c>
      <c r="BN509" s="216">
        <f t="shared" si="484"/>
        <v>10147897695.637774</v>
      </c>
    </row>
    <row r="510" spans="2:67" hidden="1" outlineLevel="1">
      <c r="D510">
        <v>11</v>
      </c>
      <c r="E510" s="51" t="str">
        <v>Llamadas entrantes de móvil</v>
      </c>
      <c r="J510" s="51" t="str">
        <v>Minutos</v>
      </c>
      <c r="P510" s="215"/>
      <c r="Q510" s="215"/>
      <c r="R510" s="215"/>
      <c r="S510" s="216">
        <f t="shared" ref="S510:BN510" si="485">S332</f>
        <v>9019753709.4811478</v>
      </c>
      <c r="T510" s="216">
        <f t="shared" si="485"/>
        <v>12647993621.761959</v>
      </c>
      <c r="U510" s="216">
        <f t="shared" si="485"/>
        <v>14594584899.097015</v>
      </c>
      <c r="V510" s="216">
        <f t="shared" si="485"/>
        <v>5942708071.371419</v>
      </c>
      <c r="W510" s="216">
        <f t="shared" si="485"/>
        <v>6934759508.1352043</v>
      </c>
      <c r="X510" s="216">
        <f t="shared" si="485"/>
        <v>7951447873.0462484</v>
      </c>
      <c r="Y510" s="216">
        <f t="shared" si="485"/>
        <v>9068911458.7668324</v>
      </c>
      <c r="Z510" s="216">
        <f t="shared" si="485"/>
        <v>10147656744.250891</v>
      </c>
      <c r="AA510" s="216">
        <f t="shared" si="485"/>
        <v>11094558548.177603</v>
      </c>
      <c r="AB510" s="216">
        <f t="shared" si="485"/>
        <v>11970314812.284222</v>
      </c>
      <c r="AC510" s="216">
        <f t="shared" si="485"/>
        <v>12751181452.769356</v>
      </c>
      <c r="AD510" s="216">
        <f t="shared" si="485"/>
        <v>13480547551.715675</v>
      </c>
      <c r="AE510" s="216">
        <f t="shared" si="485"/>
        <v>14079900069.600672</v>
      </c>
      <c r="AF510" s="216">
        <f t="shared" si="485"/>
        <v>14675573436.029997</v>
      </c>
      <c r="AG510" s="216">
        <f t="shared" si="485"/>
        <v>15268704425.962578</v>
      </c>
      <c r="AH510" s="216">
        <f t="shared" si="485"/>
        <v>15453171357.287619</v>
      </c>
      <c r="AI510" s="216">
        <f t="shared" si="485"/>
        <v>15530772338.766008</v>
      </c>
      <c r="AJ510" s="216">
        <f t="shared" si="485"/>
        <v>15604992618.566082</v>
      </c>
      <c r="AK510" s="216">
        <f t="shared" si="485"/>
        <v>15675658515.805416</v>
      </c>
      <c r="AL510" s="216">
        <f t="shared" si="485"/>
        <v>15742633562.216499</v>
      </c>
      <c r="AM510" s="216">
        <f t="shared" si="485"/>
        <v>15805776831.942654</v>
      </c>
      <c r="AN510" s="216">
        <f t="shared" si="485"/>
        <v>15864935380.145967</v>
      </c>
      <c r="AO510" s="216">
        <f t="shared" si="485"/>
        <v>15919952035.533596</v>
      </c>
      <c r="AP510" s="216">
        <f t="shared" si="485"/>
        <v>15970680919.371977</v>
      </c>
      <c r="AQ510" s="216">
        <f t="shared" si="485"/>
        <v>16017026110.945625</v>
      </c>
      <c r="AR510" s="216">
        <f t="shared" si="485"/>
        <v>16058965289.289425</v>
      </c>
      <c r="AS510" s="216">
        <f t="shared" si="485"/>
        <v>16096509020.540709</v>
      </c>
      <c r="AT510" s="216">
        <f t="shared" si="485"/>
        <v>16129635247.887793</v>
      </c>
      <c r="AU510" s="216">
        <f t="shared" si="485"/>
        <v>16158285626.441092</v>
      </c>
      <c r="AV510" s="216">
        <f t="shared" si="485"/>
        <v>16182442193.767128</v>
      </c>
      <c r="AW510" s="216">
        <f t="shared" si="485"/>
        <v>16202183667.589039</v>
      </c>
      <c r="AX510" s="216">
        <f t="shared" si="485"/>
        <v>16217635685.883577</v>
      </c>
      <c r="AY510" s="216">
        <f t="shared" si="485"/>
        <v>16228884626.823429</v>
      </c>
      <c r="AZ510" s="216">
        <f t="shared" si="485"/>
        <v>16235960901.072607</v>
      </c>
      <c r="BA510" s="216">
        <f t="shared" si="485"/>
        <v>16238899773.114473</v>
      </c>
      <c r="BB510" s="216">
        <f t="shared" si="485"/>
        <v>16237792937.209578</v>
      </c>
      <c r="BC510" s="216">
        <f t="shared" si="485"/>
        <v>16232762564.320833</v>
      </c>
      <c r="BD510" s="216">
        <f t="shared" si="485"/>
        <v>16223906094.045977</v>
      </c>
      <c r="BE510" s="216">
        <f t="shared" si="485"/>
        <v>16211279592.951229</v>
      </c>
      <c r="BF510" s="216">
        <f t="shared" si="485"/>
        <v>16194925160.49003</v>
      </c>
      <c r="BG510" s="216">
        <f t="shared" si="485"/>
        <v>16174900349.091669</v>
      </c>
      <c r="BH510" s="216">
        <f t="shared" si="485"/>
        <v>16151273475.437849</v>
      </c>
      <c r="BI510" s="216">
        <f t="shared" si="485"/>
        <v>16124103808.955175</v>
      </c>
      <c r="BJ510" s="216">
        <f t="shared" si="485"/>
        <v>16101970392.775129</v>
      </c>
      <c r="BK510" s="216">
        <f t="shared" si="485"/>
        <v>16086639229.541481</v>
      </c>
      <c r="BL510" s="216">
        <f t="shared" si="485"/>
        <v>16071322663.562721</v>
      </c>
      <c r="BM510" s="216">
        <f t="shared" si="485"/>
        <v>16056020680.940376</v>
      </c>
      <c r="BN510" s="216">
        <f t="shared" si="485"/>
        <v>16040733267.7892</v>
      </c>
    </row>
    <row r="511" spans="2:67" hidden="1" outlineLevel="1">
      <c r="D511">
        <v>12</v>
      </c>
      <c r="E511" s="51" t="str">
        <v>Llamadas entrantes de internacional</v>
      </c>
      <c r="J511" s="51" t="str">
        <v>Minutos</v>
      </c>
      <c r="P511" s="215"/>
      <c r="Q511" s="215"/>
      <c r="R511" s="215"/>
      <c r="S511" s="216">
        <f t="shared" ref="S511:BN511" si="486">S331</f>
        <v>16712193544</v>
      </c>
      <c r="T511" s="216">
        <f t="shared" si="486"/>
        <v>14959564746</v>
      </c>
      <c r="U511" s="216">
        <f t="shared" si="486"/>
        <v>14228291998</v>
      </c>
      <c r="V511" s="216">
        <f t="shared" si="486"/>
        <v>14875302613</v>
      </c>
      <c r="W511" s="216">
        <f t="shared" si="486"/>
        <v>18103635581</v>
      </c>
      <c r="X511" s="216">
        <f t="shared" si="486"/>
        <v>23462166380.947029</v>
      </c>
      <c r="Y511" s="216">
        <f t="shared" si="486"/>
        <v>26451296710.470806</v>
      </c>
      <c r="Z511" s="216">
        <f t="shared" si="486"/>
        <v>29424479205.798939</v>
      </c>
      <c r="AA511" s="216">
        <f t="shared" si="486"/>
        <v>32290486603.782703</v>
      </c>
      <c r="AB511" s="216">
        <f t="shared" si="486"/>
        <v>34951291971.621979</v>
      </c>
      <c r="AC511" s="216">
        <f t="shared" si="486"/>
        <v>37307084030.332542</v>
      </c>
      <c r="AD511" s="216">
        <f t="shared" si="486"/>
        <v>39262055267.146149</v>
      </c>
      <c r="AE511" s="216">
        <f t="shared" si="486"/>
        <v>40730540361.695198</v>
      </c>
      <c r="AF511" s="216">
        <f t="shared" si="486"/>
        <v>41642991843.646301</v>
      </c>
      <c r="AG511" s="216">
        <f t="shared" si="486"/>
        <v>41951239318.589691</v>
      </c>
      <c r="AH511" s="216">
        <f t="shared" si="486"/>
        <v>41951239318.589691</v>
      </c>
      <c r="AI511" s="216">
        <f t="shared" si="486"/>
        <v>41951239318.589691</v>
      </c>
      <c r="AJ511" s="216">
        <f t="shared" si="486"/>
        <v>41951239318.589691</v>
      </c>
      <c r="AK511" s="216">
        <f t="shared" si="486"/>
        <v>41951239318.589691</v>
      </c>
      <c r="AL511" s="216">
        <f t="shared" si="486"/>
        <v>41951239318.589691</v>
      </c>
      <c r="AM511" s="216">
        <f t="shared" si="486"/>
        <v>41951239318.589691</v>
      </c>
      <c r="AN511" s="216">
        <f t="shared" si="486"/>
        <v>41951239318.589691</v>
      </c>
      <c r="AO511" s="216">
        <f t="shared" si="486"/>
        <v>41951239318.589691</v>
      </c>
      <c r="AP511" s="216">
        <f t="shared" si="486"/>
        <v>41951239318.589691</v>
      </c>
      <c r="AQ511" s="216">
        <f t="shared" si="486"/>
        <v>41951239318.589691</v>
      </c>
      <c r="AR511" s="216">
        <f t="shared" si="486"/>
        <v>41951239318.589691</v>
      </c>
      <c r="AS511" s="216">
        <f t="shared" si="486"/>
        <v>41951239318.589691</v>
      </c>
      <c r="AT511" s="216">
        <f t="shared" si="486"/>
        <v>41951239318.589691</v>
      </c>
      <c r="AU511" s="216">
        <f t="shared" si="486"/>
        <v>41951239318.589691</v>
      </c>
      <c r="AV511" s="216">
        <f t="shared" si="486"/>
        <v>41951239318.589691</v>
      </c>
      <c r="AW511" s="216">
        <f t="shared" si="486"/>
        <v>41951239318.589691</v>
      </c>
      <c r="AX511" s="216">
        <f t="shared" si="486"/>
        <v>41951239318.589691</v>
      </c>
      <c r="AY511" s="216">
        <f t="shared" si="486"/>
        <v>41951239318.589691</v>
      </c>
      <c r="AZ511" s="216">
        <f t="shared" si="486"/>
        <v>41951239318.589691</v>
      </c>
      <c r="BA511" s="216">
        <f t="shared" si="486"/>
        <v>41951239318.589691</v>
      </c>
      <c r="BB511" s="216">
        <f t="shared" si="486"/>
        <v>41951239318.589691</v>
      </c>
      <c r="BC511" s="216">
        <f t="shared" si="486"/>
        <v>41951239318.589691</v>
      </c>
      <c r="BD511" s="216">
        <f t="shared" si="486"/>
        <v>41951239318.589691</v>
      </c>
      <c r="BE511" s="216">
        <f t="shared" si="486"/>
        <v>41951239318.589691</v>
      </c>
      <c r="BF511" s="216">
        <f t="shared" si="486"/>
        <v>41951239318.589691</v>
      </c>
      <c r="BG511" s="216">
        <f t="shared" si="486"/>
        <v>41951239318.589691</v>
      </c>
      <c r="BH511" s="216">
        <f t="shared" si="486"/>
        <v>41951239318.589691</v>
      </c>
      <c r="BI511" s="216">
        <f t="shared" si="486"/>
        <v>41951239318.589691</v>
      </c>
      <c r="BJ511" s="216">
        <f t="shared" si="486"/>
        <v>41951239318.589691</v>
      </c>
      <c r="BK511" s="216">
        <f t="shared" si="486"/>
        <v>41951239318.589691</v>
      </c>
      <c r="BL511" s="216">
        <f t="shared" si="486"/>
        <v>41951239318.589691</v>
      </c>
      <c r="BM511" s="216">
        <f t="shared" si="486"/>
        <v>41951239318.589691</v>
      </c>
      <c r="BN511" s="216">
        <f t="shared" si="486"/>
        <v>41951239318.589691</v>
      </c>
    </row>
    <row r="512" spans="2:67" hidden="1" outlineLevel="1">
      <c r="D512">
        <v>13</v>
      </c>
      <c r="E512" s="51" t="str">
        <v>Llamadas entrantes de números no geográficos</v>
      </c>
      <c r="J512" s="51" t="str">
        <v>Minutos</v>
      </c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5"/>
      <c r="BL512" s="215"/>
      <c r="BM512" s="215"/>
      <c r="BN512" s="215"/>
    </row>
    <row r="513" spans="4:66" hidden="1" outlineLevel="1">
      <c r="D513">
        <v>14</v>
      </c>
      <c r="E513" s="51" t="str">
        <v>Fixed Service14</v>
      </c>
      <c r="J513" s="51" t="str">
        <v>Fixed Unit14</v>
      </c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5"/>
      <c r="BL513" s="215"/>
      <c r="BM513" s="215"/>
      <c r="BN513" s="215"/>
    </row>
    <row r="514" spans="4:66" hidden="1" outlineLevel="1">
      <c r="D514">
        <v>15</v>
      </c>
      <c r="E514" s="51" t="str">
        <v>Llamadas en tránsito Local</v>
      </c>
      <c r="J514" s="51" t="str">
        <v>Minutos</v>
      </c>
      <c r="P514" s="215"/>
      <c r="Q514" s="215"/>
      <c r="R514" s="215"/>
      <c r="S514" s="216">
        <f t="shared" ref="S514:BN514" si="487">S365</f>
        <v>32433307640.750088</v>
      </c>
      <c r="T514" s="216">
        <f t="shared" si="487"/>
        <v>46481487182.347809</v>
      </c>
      <c r="U514" s="216">
        <f t="shared" si="487"/>
        <v>54125332250.246414</v>
      </c>
      <c r="V514" s="216">
        <f t="shared" si="487"/>
        <v>48000084691.347755</v>
      </c>
      <c r="W514" s="216">
        <f t="shared" si="487"/>
        <v>49275962220.59182</v>
      </c>
      <c r="X514" s="216">
        <f t="shared" si="487"/>
        <v>50393478741.97448</v>
      </c>
      <c r="Y514" s="216">
        <f t="shared" si="487"/>
        <v>52457237843.595116</v>
      </c>
      <c r="Z514" s="216">
        <f t="shared" si="487"/>
        <v>54613595739.780144</v>
      </c>
      <c r="AA514" s="216">
        <f t="shared" si="487"/>
        <v>56626311015.629272</v>
      </c>
      <c r="AB514" s="216">
        <f t="shared" si="487"/>
        <v>58629644691.840652</v>
      </c>
      <c r="AC514" s="216">
        <f t="shared" si="487"/>
        <v>60408406879.16806</v>
      </c>
      <c r="AD514" s="216">
        <f t="shared" si="487"/>
        <v>62061102932.700241</v>
      </c>
      <c r="AE514" s="216">
        <f t="shared" si="487"/>
        <v>63407197980.00563</v>
      </c>
      <c r="AF514" s="216">
        <f t="shared" si="487"/>
        <v>64737033979.603111</v>
      </c>
      <c r="AG514" s="216">
        <f t="shared" si="487"/>
        <v>66049433013.330353</v>
      </c>
      <c r="AH514" s="216">
        <f t="shared" si="487"/>
        <v>66799489337.066536</v>
      </c>
      <c r="AI514" s="216">
        <f t="shared" si="487"/>
        <v>67312794532.131523</v>
      </c>
      <c r="AJ514" s="216">
        <f t="shared" si="487"/>
        <v>67813298910.619934</v>
      </c>
      <c r="AK514" s="216">
        <f t="shared" si="487"/>
        <v>68301226074.362968</v>
      </c>
      <c r="AL514" s="216">
        <f t="shared" si="487"/>
        <v>68773190945.065887</v>
      </c>
      <c r="AM514" s="216">
        <f t="shared" si="487"/>
        <v>69225388401.134567</v>
      </c>
      <c r="AN514" s="216">
        <f t="shared" si="487"/>
        <v>69657296789.473679</v>
      </c>
      <c r="AO514" s="216">
        <f t="shared" si="487"/>
        <v>70070668595.845734</v>
      </c>
      <c r="AP514" s="216">
        <f t="shared" si="487"/>
        <v>70469389272.729172</v>
      </c>
      <c r="AQ514" s="216">
        <f t="shared" si="487"/>
        <v>70854745645.615189</v>
      </c>
      <c r="AR514" s="216">
        <f t="shared" si="487"/>
        <v>71221751745.335434</v>
      </c>
      <c r="AS514" s="216">
        <f t="shared" si="487"/>
        <v>71567407212.522949</v>
      </c>
      <c r="AT514" s="216">
        <f t="shared" si="487"/>
        <v>71892910878.432449</v>
      </c>
      <c r="AU514" s="216">
        <f t="shared" si="487"/>
        <v>72199098050.736801</v>
      </c>
      <c r="AV514" s="216">
        <f t="shared" si="487"/>
        <v>72485424552.738449</v>
      </c>
      <c r="AW514" s="216">
        <f t="shared" si="487"/>
        <v>72750952196.522049</v>
      </c>
      <c r="AX514" s="216">
        <f t="shared" si="487"/>
        <v>72995788334.536011</v>
      </c>
      <c r="AY514" s="216">
        <f t="shared" si="487"/>
        <v>73220853807.311081</v>
      </c>
      <c r="AZ514" s="216">
        <f t="shared" si="487"/>
        <v>73426732698.568665</v>
      </c>
      <c r="BA514" s="216">
        <f t="shared" si="487"/>
        <v>73612867957.218735</v>
      </c>
      <c r="BB514" s="216">
        <f t="shared" si="487"/>
        <v>73778389691.759109</v>
      </c>
      <c r="BC514" s="216">
        <f t="shared" si="487"/>
        <v>73923312850.842209</v>
      </c>
      <c r="BD514" s="216">
        <f t="shared" si="487"/>
        <v>74048424286.165268</v>
      </c>
      <c r="BE514" s="216">
        <f t="shared" si="487"/>
        <v>74154349261.184952</v>
      </c>
      <c r="BF514" s="216">
        <f t="shared" si="487"/>
        <v>74240784150.119827</v>
      </c>
      <c r="BG514" s="216">
        <f t="shared" si="487"/>
        <v>74307069234.391083</v>
      </c>
      <c r="BH514" s="216">
        <f t="shared" si="487"/>
        <v>74353215387.811539</v>
      </c>
      <c r="BI514" s="216">
        <f t="shared" si="487"/>
        <v>74379915297.432175</v>
      </c>
      <c r="BJ514" s="216">
        <f t="shared" si="487"/>
        <v>74390499340.257751</v>
      </c>
      <c r="BK514" s="216">
        <f t="shared" si="487"/>
        <v>74394512289.035736</v>
      </c>
      <c r="BL514" s="216">
        <f t="shared" si="487"/>
        <v>74398603377.633591</v>
      </c>
      <c r="BM514" s="216">
        <f t="shared" si="487"/>
        <v>74402772653.779175</v>
      </c>
      <c r="BN514" s="216">
        <f t="shared" si="487"/>
        <v>74407020169.448776</v>
      </c>
    </row>
    <row r="515" spans="4:66" hidden="1" outlineLevel="1">
      <c r="D515">
        <v>16</v>
      </c>
      <c r="E515" s="51" t="str">
        <v>Llamadas en tránsito Larga Distancia</v>
      </c>
      <c r="J515" s="51" t="str">
        <v>Minutos</v>
      </c>
      <c r="P515" s="215"/>
      <c r="Q515" s="215"/>
      <c r="R515" s="215"/>
      <c r="S515" s="216">
        <f t="shared" ref="S515:BN515" si="488">S366</f>
        <v>3603700848.9722314</v>
      </c>
      <c r="T515" s="216">
        <f t="shared" si="488"/>
        <v>5164609686.9275331</v>
      </c>
      <c r="U515" s="216">
        <f t="shared" si="488"/>
        <v>6013925805.5829334</v>
      </c>
      <c r="V515" s="216">
        <f t="shared" si="488"/>
        <v>5333342743.4830828</v>
      </c>
      <c r="W515" s="216">
        <f t="shared" si="488"/>
        <v>5475106913.3990898</v>
      </c>
      <c r="X515" s="216">
        <f t="shared" si="488"/>
        <v>5599275415.7749405</v>
      </c>
      <c r="Y515" s="216">
        <f t="shared" si="488"/>
        <v>5828581982.6216784</v>
      </c>
      <c r="Z515" s="216">
        <f t="shared" si="488"/>
        <v>6068177304.4200144</v>
      </c>
      <c r="AA515" s="216">
        <f t="shared" si="488"/>
        <v>6291812335.0699177</v>
      </c>
      <c r="AB515" s="216">
        <f t="shared" si="488"/>
        <v>6514404965.7600708</v>
      </c>
      <c r="AC515" s="216">
        <f t="shared" si="488"/>
        <v>6712045208.7964497</v>
      </c>
      <c r="AD515" s="216">
        <f t="shared" si="488"/>
        <v>6895678103.633359</v>
      </c>
      <c r="AE515" s="216">
        <f t="shared" si="488"/>
        <v>7045244220.0006237</v>
      </c>
      <c r="AF515" s="216">
        <f t="shared" si="488"/>
        <v>7193003775.5114546</v>
      </c>
      <c r="AG515" s="216">
        <f t="shared" si="488"/>
        <v>7338825890.370038</v>
      </c>
      <c r="AH515" s="216">
        <f t="shared" si="488"/>
        <v>7422165481.8962793</v>
      </c>
      <c r="AI515" s="216">
        <f t="shared" si="488"/>
        <v>7479199392.4590559</v>
      </c>
      <c r="AJ515" s="216">
        <f t="shared" si="488"/>
        <v>7534810990.0688791</v>
      </c>
      <c r="AK515" s="216">
        <f t="shared" si="488"/>
        <v>7589025119.373662</v>
      </c>
      <c r="AL515" s="216">
        <f t="shared" si="488"/>
        <v>7641465660.5628738</v>
      </c>
      <c r="AM515" s="216">
        <f t="shared" si="488"/>
        <v>7691709822.3482828</v>
      </c>
      <c r="AN515" s="216">
        <f t="shared" si="488"/>
        <v>7739699643.2748518</v>
      </c>
      <c r="AO515" s="216">
        <f t="shared" si="488"/>
        <v>7785629843.9828577</v>
      </c>
      <c r="AP515" s="216">
        <f t="shared" si="488"/>
        <v>7829932141.4143505</v>
      </c>
      <c r="AQ515" s="216">
        <f t="shared" si="488"/>
        <v>7872749516.1794634</v>
      </c>
      <c r="AR515" s="216">
        <f t="shared" si="488"/>
        <v>7913527971.7039347</v>
      </c>
      <c r="AS515" s="216">
        <f t="shared" si="488"/>
        <v>7951934134.7247696</v>
      </c>
      <c r="AT515" s="216">
        <f t="shared" si="488"/>
        <v>7988101208.7147141</v>
      </c>
      <c r="AU515" s="216">
        <f t="shared" si="488"/>
        <v>8022122005.6374207</v>
      </c>
      <c r="AV515" s="216">
        <f t="shared" si="488"/>
        <v>8053936061.4153805</v>
      </c>
      <c r="AW515" s="216">
        <f t="shared" si="488"/>
        <v>8083439132.9468918</v>
      </c>
      <c r="AX515" s="216">
        <f t="shared" si="488"/>
        <v>8110643148.2817774</v>
      </c>
      <c r="AY515" s="216">
        <f t="shared" si="488"/>
        <v>8135650423.0345621</v>
      </c>
      <c r="AZ515" s="216">
        <f t="shared" si="488"/>
        <v>8158525855.3965158</v>
      </c>
      <c r="BA515" s="216">
        <f t="shared" si="488"/>
        <v>8179207550.8020792</v>
      </c>
      <c r="BB515" s="216">
        <f t="shared" si="488"/>
        <v>8197598854.6398983</v>
      </c>
      <c r="BC515" s="216">
        <f t="shared" si="488"/>
        <v>8213701427.8713541</v>
      </c>
      <c r="BD515" s="216">
        <f t="shared" si="488"/>
        <v>8227602698.4628048</v>
      </c>
      <c r="BE515" s="216">
        <f t="shared" si="488"/>
        <v>8239372140.1316586</v>
      </c>
      <c r="BF515" s="216">
        <f t="shared" si="488"/>
        <v>8248976016.6799784</v>
      </c>
      <c r="BG515" s="216">
        <f t="shared" si="488"/>
        <v>8256341026.0434523</v>
      </c>
      <c r="BH515" s="216">
        <f t="shared" si="488"/>
        <v>8261468376.4235029</v>
      </c>
      <c r="BI515" s="216">
        <f t="shared" si="488"/>
        <v>8264435033.0480175</v>
      </c>
      <c r="BJ515" s="216">
        <f t="shared" si="488"/>
        <v>8265611037.8064146</v>
      </c>
      <c r="BK515" s="216">
        <f t="shared" si="488"/>
        <v>8266056921.0039682</v>
      </c>
      <c r="BL515" s="216">
        <f t="shared" si="488"/>
        <v>8266511486.4037304</v>
      </c>
      <c r="BM515" s="216">
        <f t="shared" si="488"/>
        <v>8266974739.308795</v>
      </c>
      <c r="BN515" s="216">
        <f t="shared" si="488"/>
        <v>8267446685.4943066</v>
      </c>
    </row>
    <row r="516" spans="4:66" hidden="1" outlineLevel="1">
      <c r="D516">
        <v>17</v>
      </c>
      <c r="E516" s="51" t="str">
        <v>Fixed Service17</v>
      </c>
      <c r="J516" s="51" t="str">
        <v>Fixed Unit17</v>
      </c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  <c r="BI516" s="215"/>
      <c r="BJ516" s="215"/>
      <c r="BK516" s="215"/>
      <c r="BL516" s="215"/>
      <c r="BM516" s="215"/>
      <c r="BN516" s="215"/>
    </row>
    <row r="517" spans="4:66" hidden="1" outlineLevel="1">
      <c r="D517">
        <v>18</v>
      </c>
      <c r="E517" s="51" t="str">
        <v>SMS on-net</v>
      </c>
      <c r="J517" s="51" t="str">
        <v>SMS</v>
      </c>
      <c r="P517" s="215"/>
      <c r="Q517" s="215"/>
      <c r="R517" s="215"/>
      <c r="S517" s="216">
        <f t="shared" ref="S517:BN517" si="489">S423</f>
        <v>139660254.65521339</v>
      </c>
      <c r="T517" s="216">
        <f t="shared" si="489"/>
        <v>217682274.54277849</v>
      </c>
      <c r="U517" s="216">
        <f t="shared" si="489"/>
        <v>248909311.33926883</v>
      </c>
      <c r="V517" s="216">
        <f t="shared" si="489"/>
        <v>300284179.32460499</v>
      </c>
      <c r="W517" s="216">
        <f t="shared" si="489"/>
        <v>396905908.89789474</v>
      </c>
      <c r="X517" s="216">
        <f t="shared" si="489"/>
        <v>423116089.44693673</v>
      </c>
      <c r="Y517" s="216">
        <f t="shared" si="489"/>
        <v>449374091.89556581</v>
      </c>
      <c r="Z517" s="216">
        <f t="shared" si="489"/>
        <v>474762288.45740896</v>
      </c>
      <c r="AA517" s="216">
        <f t="shared" si="489"/>
        <v>496923329.88858497</v>
      </c>
      <c r="AB517" s="216">
        <f t="shared" si="489"/>
        <v>518191179.16199917</v>
      </c>
      <c r="AC517" s="216">
        <f t="shared" si="489"/>
        <v>538661447.32219291</v>
      </c>
      <c r="AD517" s="216">
        <f t="shared" si="489"/>
        <v>558415094.92934895</v>
      </c>
      <c r="AE517" s="216">
        <f t="shared" si="489"/>
        <v>577524471.42432845</v>
      </c>
      <c r="AF517" s="216">
        <f t="shared" si="489"/>
        <v>596056050.49636471</v>
      </c>
      <c r="AG517" s="216">
        <f t="shared" si="489"/>
        <v>614066507.83187091</v>
      </c>
      <c r="AH517" s="216">
        <f t="shared" si="489"/>
        <v>621485275.08082092</v>
      </c>
      <c r="AI517" s="216">
        <f t="shared" si="489"/>
        <v>624606179.27618504</v>
      </c>
      <c r="AJ517" s="216">
        <f t="shared" si="489"/>
        <v>627591120.68022716</v>
      </c>
      <c r="AK517" s="216">
        <f t="shared" si="489"/>
        <v>630433114.31177437</v>
      </c>
      <c r="AL517" s="216">
        <f t="shared" si="489"/>
        <v>633126671.78162754</v>
      </c>
      <c r="AM517" s="216">
        <f t="shared" si="489"/>
        <v>635666125.42825758</v>
      </c>
      <c r="AN517" s="216">
        <f t="shared" si="489"/>
        <v>638045324.2188139</v>
      </c>
      <c r="AO517" s="216">
        <f t="shared" si="489"/>
        <v>640257947.143718</v>
      </c>
      <c r="AP517" s="216">
        <f t="shared" si="489"/>
        <v>642298127.34996223</v>
      </c>
      <c r="AQ517" s="216">
        <f t="shared" si="489"/>
        <v>644162007.16258335</v>
      </c>
      <c r="AR517" s="216">
        <f t="shared" si="489"/>
        <v>645848688.89198565</v>
      </c>
      <c r="AS517" s="216">
        <f t="shared" si="489"/>
        <v>647358597.47998965</v>
      </c>
      <c r="AT517" s="216">
        <f t="shared" si="489"/>
        <v>648690845.86054504</v>
      </c>
      <c r="AU517" s="216">
        <f t="shared" si="489"/>
        <v>649843087.55803776</v>
      </c>
      <c r="AV517" s="216">
        <f t="shared" si="489"/>
        <v>650814600.17137265</v>
      </c>
      <c r="AW517" s="216">
        <f t="shared" si="489"/>
        <v>651608549.51711178</v>
      </c>
      <c r="AX517" s="216">
        <f t="shared" si="489"/>
        <v>652229988.41908848</v>
      </c>
      <c r="AY517" s="216">
        <f t="shared" si="489"/>
        <v>652682390.77668452</v>
      </c>
      <c r="AZ517" s="216">
        <f t="shared" si="489"/>
        <v>652966979.62557626</v>
      </c>
      <c r="BA517" s="216">
        <f t="shared" si="489"/>
        <v>653085173.20908999</v>
      </c>
      <c r="BB517" s="216">
        <f t="shared" si="489"/>
        <v>653040659.22546041</v>
      </c>
      <c r="BC517" s="216">
        <f t="shared" si="489"/>
        <v>652838351.06448567</v>
      </c>
      <c r="BD517" s="216">
        <f t="shared" si="489"/>
        <v>652482167.486516</v>
      </c>
      <c r="BE517" s="216">
        <f t="shared" si="489"/>
        <v>651974363.33908594</v>
      </c>
      <c r="BF517" s="216">
        <f t="shared" si="489"/>
        <v>651316631.7497611</v>
      </c>
      <c r="BG517" s="216">
        <f t="shared" si="489"/>
        <v>650511287.32351923</v>
      </c>
      <c r="BH517" s="216">
        <f t="shared" si="489"/>
        <v>649561077.57481813</v>
      </c>
      <c r="BI517" s="216">
        <f t="shared" si="489"/>
        <v>648468386.16168141</v>
      </c>
      <c r="BJ517" s="216">
        <f t="shared" si="489"/>
        <v>647578239.28340662</v>
      </c>
      <c r="BK517" s="216">
        <f t="shared" si="489"/>
        <v>646961660.84916306</v>
      </c>
      <c r="BL517" s="216">
        <f t="shared" si="489"/>
        <v>646345669.47752059</v>
      </c>
      <c r="BM517" s="216">
        <f t="shared" si="489"/>
        <v>645730264.60951948</v>
      </c>
      <c r="BN517" s="216">
        <f t="shared" si="489"/>
        <v>645115445.68673229</v>
      </c>
    </row>
    <row r="518" spans="4:66" hidden="1" outlineLevel="1">
      <c r="D518">
        <v>19</v>
      </c>
      <c r="E518" s="51" t="str">
        <v>SMS salientes</v>
      </c>
      <c r="J518" s="51" t="str">
        <v>SMS</v>
      </c>
      <c r="P518" s="215"/>
      <c r="Q518" s="215"/>
      <c r="R518" s="215"/>
      <c r="S518" s="216">
        <f t="shared" ref="S518:BN518" si="490">S424</f>
        <v>110014296.78478663</v>
      </c>
      <c r="T518" s="216">
        <f t="shared" si="490"/>
        <v>180484400.3163572</v>
      </c>
      <c r="U518" s="216">
        <f t="shared" si="490"/>
        <v>261914616.25073117</v>
      </c>
      <c r="V518" s="216">
        <f t="shared" si="490"/>
        <v>329338376.40539503</v>
      </c>
      <c r="W518" s="216">
        <f t="shared" si="490"/>
        <v>441006565.44210529</v>
      </c>
      <c r="X518" s="216">
        <f t="shared" si="490"/>
        <v>470128988.27437401</v>
      </c>
      <c r="Y518" s="216">
        <f t="shared" si="490"/>
        <v>499304546.55062866</v>
      </c>
      <c r="Z518" s="216">
        <f t="shared" si="490"/>
        <v>527513653.84156549</v>
      </c>
      <c r="AA518" s="216">
        <f t="shared" si="490"/>
        <v>552137033.20953882</v>
      </c>
      <c r="AB518" s="216">
        <f t="shared" si="490"/>
        <v>575767976.84666562</v>
      </c>
      <c r="AC518" s="216">
        <f t="shared" si="490"/>
        <v>598512719.24688089</v>
      </c>
      <c r="AD518" s="216">
        <f t="shared" si="490"/>
        <v>620461216.5881654</v>
      </c>
      <c r="AE518" s="216">
        <f t="shared" si="490"/>
        <v>641693857.1381427</v>
      </c>
      <c r="AF518" s="216">
        <f t="shared" si="490"/>
        <v>662284500.55151618</v>
      </c>
      <c r="AG518" s="216">
        <f t="shared" si="490"/>
        <v>682296119.81318986</v>
      </c>
      <c r="AH518" s="216">
        <f t="shared" si="490"/>
        <v>690539194.53424549</v>
      </c>
      <c r="AI518" s="216">
        <f t="shared" si="490"/>
        <v>694006865.86242783</v>
      </c>
      <c r="AJ518" s="216">
        <f t="shared" si="490"/>
        <v>697323467.4224745</v>
      </c>
      <c r="AK518" s="216">
        <f t="shared" si="490"/>
        <v>700481238.12419379</v>
      </c>
      <c r="AL518" s="216">
        <f t="shared" si="490"/>
        <v>703474079.75736392</v>
      </c>
      <c r="AM518" s="216">
        <f t="shared" si="490"/>
        <v>706295694.92028606</v>
      </c>
      <c r="AN518" s="216">
        <f t="shared" si="490"/>
        <v>708939249.13201535</v>
      </c>
      <c r="AO518" s="216">
        <f t="shared" si="490"/>
        <v>711397719.0485754</v>
      </c>
      <c r="AP518" s="216">
        <f t="shared" si="490"/>
        <v>713664585.94440246</v>
      </c>
      <c r="AQ518" s="216">
        <f t="shared" si="490"/>
        <v>715735563.51398134</v>
      </c>
      <c r="AR518" s="216">
        <f t="shared" si="490"/>
        <v>717609654.32442844</v>
      </c>
      <c r="AS518" s="216">
        <f t="shared" si="490"/>
        <v>719287330.53332174</v>
      </c>
      <c r="AT518" s="216">
        <f t="shared" si="490"/>
        <v>720767606.5117166</v>
      </c>
      <c r="AU518" s="216">
        <f t="shared" si="490"/>
        <v>722047875.06448627</v>
      </c>
      <c r="AV518" s="216">
        <f t="shared" si="490"/>
        <v>723127333.52374732</v>
      </c>
      <c r="AW518" s="216">
        <f t="shared" si="490"/>
        <v>724009499.46345735</v>
      </c>
      <c r="AX518" s="216">
        <f t="shared" si="490"/>
        <v>724699987.13232052</v>
      </c>
      <c r="AY518" s="216">
        <f t="shared" si="490"/>
        <v>725202656.41853821</v>
      </c>
      <c r="AZ518" s="216">
        <f t="shared" si="490"/>
        <v>725518866.25064027</v>
      </c>
      <c r="BA518" s="216">
        <f t="shared" si="490"/>
        <v>725650192.45454443</v>
      </c>
      <c r="BB518" s="216">
        <f t="shared" si="490"/>
        <v>725600732.47273362</v>
      </c>
      <c r="BC518" s="216">
        <f t="shared" si="490"/>
        <v>725375945.62720633</v>
      </c>
      <c r="BD518" s="216">
        <f t="shared" si="490"/>
        <v>724980186.09612882</v>
      </c>
      <c r="BE518" s="216">
        <f t="shared" si="490"/>
        <v>724415959.26565099</v>
      </c>
      <c r="BF518" s="216">
        <f t="shared" si="490"/>
        <v>723685146.38862336</v>
      </c>
      <c r="BG518" s="216">
        <f t="shared" si="490"/>
        <v>722790319.24835467</v>
      </c>
      <c r="BH518" s="216">
        <f t="shared" si="490"/>
        <v>721734530.63868666</v>
      </c>
      <c r="BI518" s="216">
        <f t="shared" si="490"/>
        <v>720520429.06853473</v>
      </c>
      <c r="BJ518" s="216">
        <f t="shared" si="490"/>
        <v>719531376.98156285</v>
      </c>
      <c r="BK518" s="216">
        <f t="shared" si="490"/>
        <v>718846289.8324033</v>
      </c>
      <c r="BL518" s="216">
        <f t="shared" si="490"/>
        <v>718161854.97502279</v>
      </c>
      <c r="BM518" s="216">
        <f t="shared" si="490"/>
        <v>717478071.78835475</v>
      </c>
      <c r="BN518" s="216">
        <f t="shared" si="490"/>
        <v>716794939.65192461</v>
      </c>
    </row>
    <row r="519" spans="4:66" hidden="1" outlineLevel="1">
      <c r="D519">
        <v>20</v>
      </c>
      <c r="E519" s="51" t="str">
        <v>SMS entrantes</v>
      </c>
      <c r="J519" s="51" t="str">
        <v>SMS</v>
      </c>
      <c r="P519" s="215"/>
      <c r="Q519" s="215"/>
      <c r="R519" s="215"/>
      <c r="S519" s="216">
        <f t="shared" ref="S519:BN519" si="491">S425</f>
        <v>110014296.78478663</v>
      </c>
      <c r="T519" s="216">
        <f t="shared" si="491"/>
        <v>180484400.3163572</v>
      </c>
      <c r="U519" s="216">
        <f t="shared" si="491"/>
        <v>261914616.25073117</v>
      </c>
      <c r="V519" s="216">
        <f t="shared" si="491"/>
        <v>329338376.40539503</v>
      </c>
      <c r="W519" s="216">
        <f t="shared" si="491"/>
        <v>441006565.44210529</v>
      </c>
      <c r="X519" s="216">
        <f t="shared" si="491"/>
        <v>470128988.27437401</v>
      </c>
      <c r="Y519" s="216">
        <f t="shared" si="491"/>
        <v>499304546.55062866</v>
      </c>
      <c r="Z519" s="216">
        <f t="shared" si="491"/>
        <v>527513653.84156549</v>
      </c>
      <c r="AA519" s="216">
        <f t="shared" si="491"/>
        <v>552137033.20953882</v>
      </c>
      <c r="AB519" s="216">
        <f t="shared" si="491"/>
        <v>575767976.84666562</v>
      </c>
      <c r="AC519" s="216">
        <f t="shared" si="491"/>
        <v>598512719.24688089</v>
      </c>
      <c r="AD519" s="216">
        <f t="shared" si="491"/>
        <v>620461216.5881654</v>
      </c>
      <c r="AE519" s="216">
        <f t="shared" si="491"/>
        <v>641693857.1381427</v>
      </c>
      <c r="AF519" s="216">
        <f t="shared" si="491"/>
        <v>662284500.55151618</v>
      </c>
      <c r="AG519" s="216">
        <f t="shared" si="491"/>
        <v>682296119.81318986</v>
      </c>
      <c r="AH519" s="216">
        <f t="shared" si="491"/>
        <v>690539194.53424549</v>
      </c>
      <c r="AI519" s="216">
        <f t="shared" si="491"/>
        <v>694006865.86242783</v>
      </c>
      <c r="AJ519" s="216">
        <f t="shared" si="491"/>
        <v>697323467.4224745</v>
      </c>
      <c r="AK519" s="216">
        <f t="shared" si="491"/>
        <v>700481238.12419379</v>
      </c>
      <c r="AL519" s="216">
        <f t="shared" si="491"/>
        <v>703474079.75736392</v>
      </c>
      <c r="AM519" s="216">
        <f t="shared" si="491"/>
        <v>706295694.92028606</v>
      </c>
      <c r="AN519" s="216">
        <f t="shared" si="491"/>
        <v>708939249.13201535</v>
      </c>
      <c r="AO519" s="216">
        <f t="shared" si="491"/>
        <v>711397719.0485754</v>
      </c>
      <c r="AP519" s="216">
        <f t="shared" si="491"/>
        <v>713664585.94440246</v>
      </c>
      <c r="AQ519" s="216">
        <f t="shared" si="491"/>
        <v>715735563.51398134</v>
      </c>
      <c r="AR519" s="216">
        <f t="shared" si="491"/>
        <v>717609654.32442844</v>
      </c>
      <c r="AS519" s="216">
        <f t="shared" si="491"/>
        <v>719287330.53332174</v>
      </c>
      <c r="AT519" s="216">
        <f t="shared" si="491"/>
        <v>720767606.5117166</v>
      </c>
      <c r="AU519" s="216">
        <f t="shared" si="491"/>
        <v>722047875.06448627</v>
      </c>
      <c r="AV519" s="216">
        <f t="shared" si="491"/>
        <v>723127333.52374732</v>
      </c>
      <c r="AW519" s="216">
        <f t="shared" si="491"/>
        <v>724009499.46345735</v>
      </c>
      <c r="AX519" s="216">
        <f t="shared" si="491"/>
        <v>724699987.13232052</v>
      </c>
      <c r="AY519" s="216">
        <f t="shared" si="491"/>
        <v>725202656.41853821</v>
      </c>
      <c r="AZ519" s="216">
        <f t="shared" si="491"/>
        <v>725518866.25064027</v>
      </c>
      <c r="BA519" s="216">
        <f t="shared" si="491"/>
        <v>725650192.45454443</v>
      </c>
      <c r="BB519" s="216">
        <f t="shared" si="491"/>
        <v>725600732.47273362</v>
      </c>
      <c r="BC519" s="216">
        <f t="shared" si="491"/>
        <v>725375945.62720633</v>
      </c>
      <c r="BD519" s="216">
        <f t="shared" si="491"/>
        <v>724980186.09612882</v>
      </c>
      <c r="BE519" s="216">
        <f t="shared" si="491"/>
        <v>724415959.26565099</v>
      </c>
      <c r="BF519" s="216">
        <f t="shared" si="491"/>
        <v>723685146.38862336</v>
      </c>
      <c r="BG519" s="216">
        <f t="shared" si="491"/>
        <v>722790319.24835467</v>
      </c>
      <c r="BH519" s="216">
        <f t="shared" si="491"/>
        <v>721734530.63868666</v>
      </c>
      <c r="BI519" s="216">
        <f t="shared" si="491"/>
        <v>720520429.06853473</v>
      </c>
      <c r="BJ519" s="216">
        <f t="shared" si="491"/>
        <v>719531376.98156285</v>
      </c>
      <c r="BK519" s="216">
        <f t="shared" si="491"/>
        <v>718846289.8324033</v>
      </c>
      <c r="BL519" s="216">
        <f t="shared" si="491"/>
        <v>718161854.97502279</v>
      </c>
      <c r="BM519" s="216">
        <f t="shared" si="491"/>
        <v>717478071.78835475</v>
      </c>
      <c r="BN519" s="216">
        <f t="shared" si="491"/>
        <v>716794939.65192461</v>
      </c>
    </row>
    <row r="520" spans="4:66" hidden="1" outlineLevel="1">
      <c r="D520">
        <v>21</v>
      </c>
      <c r="E520" s="51" t="str">
        <v>Fixed Service21</v>
      </c>
      <c r="J520" s="51" t="str">
        <v>Fixed Unit21</v>
      </c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  <c r="BI520" s="215"/>
      <c r="BJ520" s="215"/>
      <c r="BK520" s="215"/>
      <c r="BL520" s="215"/>
      <c r="BM520" s="215"/>
      <c r="BN520" s="215"/>
    </row>
    <row r="521" spans="4:66" hidden="1" outlineLevel="1">
      <c r="D521">
        <v>22</v>
      </c>
      <c r="E521" s="51" t="str">
        <v>Enlaces dedicados</v>
      </c>
      <c r="J521" s="51" t="str">
        <v>Mbps</v>
      </c>
      <c r="P521" s="215"/>
      <c r="Q521" s="215"/>
      <c r="R521" s="215"/>
      <c r="S521" s="216">
        <f t="shared" ref="S521:BN521" si="492">S489</f>
        <v>155539.80000000002</v>
      </c>
      <c r="T521" s="216">
        <f t="shared" si="492"/>
        <v>184803.58000000002</v>
      </c>
      <c r="U521" s="216">
        <f t="shared" si="492"/>
        <v>204879.43077000001</v>
      </c>
      <c r="V521" s="216">
        <f t="shared" si="492"/>
        <v>226545.63087775503</v>
      </c>
      <c r="W521" s="216">
        <f t="shared" si="492"/>
        <v>254280.56472429208</v>
      </c>
      <c r="X521" s="216">
        <f t="shared" si="492"/>
        <v>274270.0948034469</v>
      </c>
      <c r="Y521" s="216">
        <f t="shared" si="492"/>
        <v>296336.25048594037</v>
      </c>
      <c r="Z521" s="216">
        <f t="shared" si="492"/>
        <v>321499.31990156509</v>
      </c>
      <c r="AA521" s="216">
        <f t="shared" si="492"/>
        <v>343386.95952843816</v>
      </c>
      <c r="AB521" s="216">
        <f t="shared" si="492"/>
        <v>358654.98466396099</v>
      </c>
      <c r="AC521" s="216">
        <f t="shared" si="492"/>
        <v>371322.72941710183</v>
      </c>
      <c r="AD521" s="216">
        <f t="shared" si="492"/>
        <v>383481.89307115215</v>
      </c>
      <c r="AE521" s="216">
        <f t="shared" si="492"/>
        <v>395736.43784494442</v>
      </c>
      <c r="AF521" s="216">
        <f t="shared" si="492"/>
        <v>408209.66761750146</v>
      </c>
      <c r="AG521" s="216">
        <f t="shared" si="492"/>
        <v>421432.7037888944</v>
      </c>
      <c r="AH521" s="216">
        <f t="shared" si="492"/>
        <v>421900.68825059442</v>
      </c>
      <c r="AI521" s="216">
        <f t="shared" si="492"/>
        <v>422065.34945008147</v>
      </c>
      <c r="AJ521" s="216">
        <f t="shared" si="492"/>
        <v>422247.34340740927</v>
      </c>
      <c r="AK521" s="216">
        <f t="shared" si="492"/>
        <v>422412.00460689631</v>
      </c>
      <c r="AL521" s="216">
        <f t="shared" si="492"/>
        <v>422559.33304854267</v>
      </c>
      <c r="AM521" s="216">
        <f t="shared" si="492"/>
        <v>422845.3235529149</v>
      </c>
      <c r="AN521" s="216">
        <f t="shared" si="492"/>
        <v>422975.31923672045</v>
      </c>
      <c r="AO521" s="216">
        <f t="shared" si="492"/>
        <v>423105.31492052606</v>
      </c>
      <c r="AP521" s="216">
        <f t="shared" si="492"/>
        <v>423226.64422541123</v>
      </c>
      <c r="AQ521" s="216">
        <f t="shared" si="492"/>
        <v>423347.97353029641</v>
      </c>
      <c r="AR521" s="216">
        <f t="shared" si="492"/>
        <v>423477.96921410202</v>
      </c>
      <c r="AS521" s="216">
        <f t="shared" si="492"/>
        <v>423581.96576114645</v>
      </c>
      <c r="AT521" s="216">
        <f t="shared" si="492"/>
        <v>423651.29679250944</v>
      </c>
      <c r="AU521" s="216">
        <f t="shared" si="492"/>
        <v>423720.62782387238</v>
      </c>
      <c r="AV521" s="216">
        <f t="shared" si="492"/>
        <v>423781.29247631499</v>
      </c>
      <c r="AW521" s="216">
        <f t="shared" si="492"/>
        <v>423833.29074983724</v>
      </c>
      <c r="AX521" s="216">
        <f t="shared" si="492"/>
        <v>423876.62264443905</v>
      </c>
      <c r="AY521" s="216">
        <f t="shared" si="492"/>
        <v>423911.28816012054</v>
      </c>
      <c r="AZ521" s="216">
        <f t="shared" si="492"/>
        <v>423928.62091796129</v>
      </c>
      <c r="BA521" s="216">
        <f t="shared" si="492"/>
        <v>423945.95367580204</v>
      </c>
      <c r="BB521" s="216">
        <f t="shared" si="492"/>
        <v>423945.95367580204</v>
      </c>
      <c r="BC521" s="216">
        <f t="shared" si="492"/>
        <v>423945.95367580204</v>
      </c>
      <c r="BD521" s="216">
        <f t="shared" si="492"/>
        <v>423919.95453904092</v>
      </c>
      <c r="BE521" s="216">
        <f t="shared" si="492"/>
        <v>423911.28816012054</v>
      </c>
      <c r="BF521" s="216">
        <f t="shared" si="492"/>
        <v>423876.62264443905</v>
      </c>
      <c r="BG521" s="216">
        <f t="shared" si="492"/>
        <v>423833.29074983724</v>
      </c>
      <c r="BH521" s="216">
        <f t="shared" si="492"/>
        <v>423781.29247631499</v>
      </c>
      <c r="BI521" s="216">
        <f t="shared" si="492"/>
        <v>423720.62782387238</v>
      </c>
      <c r="BJ521" s="216">
        <f t="shared" si="492"/>
        <v>423668.62955035019</v>
      </c>
      <c r="BK521" s="216">
        <f t="shared" si="492"/>
        <v>423642.63041358907</v>
      </c>
      <c r="BL521" s="216">
        <f t="shared" si="492"/>
        <v>423607.96489790757</v>
      </c>
      <c r="BM521" s="216">
        <f t="shared" si="492"/>
        <v>423581.96576114645</v>
      </c>
      <c r="BN521" s="216">
        <f t="shared" si="492"/>
        <v>423538.63386654458</v>
      </c>
    </row>
    <row r="522" spans="4:66" hidden="1" outlineLevel="1">
      <c r="D522">
        <v>23</v>
      </c>
      <c r="E522" s="51" t="str">
        <v>xDSL propio (líneas)</v>
      </c>
      <c r="I522" s="53" t="s">
        <v>384</v>
      </c>
      <c r="J522" s="51" t="str">
        <v># lineas</v>
      </c>
      <c r="P522" s="215"/>
      <c r="Q522" s="215"/>
      <c r="R522" s="215"/>
      <c r="S522" s="216">
        <f t="shared" ref="S522:BN522" si="493">AVERAGE(S450,T450)</f>
        <v>6048598.5</v>
      </c>
      <c r="T522" s="216">
        <f t="shared" si="493"/>
        <v>8622941</v>
      </c>
      <c r="U522" s="216">
        <f t="shared" si="493"/>
        <v>10641312</v>
      </c>
      <c r="V522" s="216">
        <f t="shared" si="493"/>
        <v>12078068</v>
      </c>
      <c r="W522" s="216">
        <f t="shared" si="493"/>
        <v>13137448.925482966</v>
      </c>
      <c r="X522" s="216">
        <f t="shared" si="493"/>
        <v>14204211.857300505</v>
      </c>
      <c r="Y522" s="216">
        <f t="shared" si="493"/>
        <v>15203105.105511392</v>
      </c>
      <c r="Z522" s="216">
        <f t="shared" si="493"/>
        <v>16139614.041107444</v>
      </c>
      <c r="AA522" s="216">
        <f t="shared" si="493"/>
        <v>17019458.801633354</v>
      </c>
      <c r="AB522" s="216">
        <f t="shared" si="493"/>
        <v>17847863.094862394</v>
      </c>
      <c r="AC522" s="216">
        <f t="shared" si="493"/>
        <v>18630028.782001771</v>
      </c>
      <c r="AD522" s="216">
        <f t="shared" si="493"/>
        <v>19371629.207944199</v>
      </c>
      <c r="AE522" s="216">
        <f t="shared" si="493"/>
        <v>20077050.803203117</v>
      </c>
      <c r="AF522" s="216">
        <f t="shared" si="493"/>
        <v>20747554.357696261</v>
      </c>
      <c r="AG522" s="216">
        <f t="shared" si="493"/>
        <v>21240312.683377832</v>
      </c>
      <c r="AH522" s="216">
        <f t="shared" si="493"/>
        <v>21569317.436393455</v>
      </c>
      <c r="AI522" s="216">
        <f t="shared" si="493"/>
        <v>21892540.665408067</v>
      </c>
      <c r="AJ522" s="216">
        <f t="shared" si="493"/>
        <v>22210863.093597572</v>
      </c>
      <c r="AK522" s="216">
        <f t="shared" si="493"/>
        <v>22521499.98777099</v>
      </c>
      <c r="AL522" s="216">
        <f t="shared" si="493"/>
        <v>22821204.876373276</v>
      </c>
      <c r="AM522" s="216">
        <f t="shared" si="493"/>
        <v>23109901.269412797</v>
      </c>
      <c r="AN522" s="216">
        <f t="shared" si="493"/>
        <v>23389704.457186371</v>
      </c>
      <c r="AO522" s="216">
        <f t="shared" si="493"/>
        <v>23664763.088934802</v>
      </c>
      <c r="AP522" s="216">
        <f t="shared" si="493"/>
        <v>23936580.379554451</v>
      </c>
      <c r="AQ522" s="216">
        <f t="shared" si="493"/>
        <v>24200383.322474509</v>
      </c>
      <c r="AR522" s="216">
        <f t="shared" si="493"/>
        <v>24453243.377101053</v>
      </c>
      <c r="AS522" s="216">
        <f t="shared" si="493"/>
        <v>24696385.471572284</v>
      </c>
      <c r="AT522" s="216">
        <f t="shared" si="493"/>
        <v>24930760.289422315</v>
      </c>
      <c r="AU522" s="216">
        <f t="shared" si="493"/>
        <v>25155882.772167679</v>
      </c>
      <c r="AV522" s="216">
        <f t="shared" si="493"/>
        <v>25370664.803037286</v>
      </c>
      <c r="AW522" s="216">
        <f t="shared" si="493"/>
        <v>25574930.237395961</v>
      </c>
      <c r="AX522" s="216">
        <f t="shared" si="493"/>
        <v>25769383.653784424</v>
      </c>
      <c r="AY522" s="216">
        <f t="shared" si="493"/>
        <v>25954526.745704651</v>
      </c>
      <c r="AZ522" s="216">
        <f t="shared" si="493"/>
        <v>26129735.933163956</v>
      </c>
      <c r="BA522" s="216">
        <f t="shared" si="493"/>
        <v>26293953.881948851</v>
      </c>
      <c r="BB522" s="216">
        <f t="shared" si="493"/>
        <v>26446917.852047462</v>
      </c>
      <c r="BC522" s="216">
        <f t="shared" si="493"/>
        <v>26589174.933460854</v>
      </c>
      <c r="BD522" s="216">
        <f t="shared" si="493"/>
        <v>26721207.852660552</v>
      </c>
      <c r="BE522" s="216">
        <f t="shared" si="493"/>
        <v>26842622.344161276</v>
      </c>
      <c r="BF522" s="216">
        <f t="shared" si="493"/>
        <v>26952640.13784501</v>
      </c>
      <c r="BG522" s="216">
        <f t="shared" si="493"/>
        <v>27051114.316959538</v>
      </c>
      <c r="BH522" s="216">
        <f t="shared" si="493"/>
        <v>27138586.063742355</v>
      </c>
      <c r="BI522" s="216">
        <f t="shared" si="493"/>
        <v>27198936.667133398</v>
      </c>
      <c r="BJ522" s="216">
        <f t="shared" si="493"/>
        <v>27237502.819105033</v>
      </c>
      <c r="BK522" s="216">
        <f t="shared" si="493"/>
        <v>27276123.655129068</v>
      </c>
      <c r="BL522" s="216">
        <f t="shared" si="493"/>
        <v>27314799.252743587</v>
      </c>
      <c r="BM522" s="216">
        <f t="shared" si="493"/>
        <v>27353529.689596623</v>
      </c>
      <c r="BN522" s="216">
        <f t="shared" si="493"/>
        <v>27372908.627545647</v>
      </c>
    </row>
    <row r="523" spans="4:66" hidden="1" outlineLevel="1">
      <c r="D523">
        <v>24</v>
      </c>
      <c r="E523" s="51" t="str">
        <v>xDSL propio (contendido)</v>
      </c>
      <c r="J523" s="51" t="str">
        <v>Mbps</v>
      </c>
      <c r="P523" s="215"/>
      <c r="Q523" s="215"/>
      <c r="R523" s="215"/>
      <c r="S523" s="216">
        <f t="shared" ref="S523:BN523" si="494">S451</f>
        <v>205392.28499999997</v>
      </c>
      <c r="T523" s="216">
        <f t="shared" si="494"/>
        <v>351536.45333333325</v>
      </c>
      <c r="U523" s="216">
        <f t="shared" si="494"/>
        <v>469459.63666666654</v>
      </c>
      <c r="V523" s="216">
        <f t="shared" si="494"/>
        <v>578483.30000000005</v>
      </c>
      <c r="W523" s="216">
        <f t="shared" si="494"/>
        <v>641909.97</v>
      </c>
      <c r="X523" s="216">
        <f t="shared" si="494"/>
        <v>712072.01680724777</v>
      </c>
      <c r="Y523" s="216">
        <f t="shared" si="494"/>
        <v>781048.86852282286</v>
      </c>
      <c r="Z523" s="216">
        <f t="shared" si="494"/>
        <v>848963.14391329302</v>
      </c>
      <c r="AA523" s="216">
        <f t="shared" si="494"/>
        <v>916001.3965928317</v>
      </c>
      <c r="AB523" s="216">
        <f t="shared" si="494"/>
        <v>982346.06533645152</v>
      </c>
      <c r="AC523" s="216">
        <f t="shared" si="494"/>
        <v>1048165.466880315</v>
      </c>
      <c r="AD523" s="216">
        <f t="shared" si="494"/>
        <v>1113676.0228595375</v>
      </c>
      <c r="AE523" s="216">
        <f t="shared" si="494"/>
        <v>1179139.4675353735</v>
      </c>
      <c r="AF523" s="216">
        <f t="shared" si="494"/>
        <v>1244659.033019505</v>
      </c>
      <c r="AG523" s="216">
        <f t="shared" si="494"/>
        <v>1310145.3913582095</v>
      </c>
      <c r="AH523" s="216">
        <f t="shared" si="494"/>
        <v>1330820.5179198978</v>
      </c>
      <c r="AI523" s="216">
        <f t="shared" si="494"/>
        <v>1351052.997082145</v>
      </c>
      <c r="AJ523" s="216">
        <f t="shared" si="494"/>
        <v>1371009.2638032108</v>
      </c>
      <c r="AK523" s="216">
        <f t="shared" si="494"/>
        <v>1390632.3899818084</v>
      </c>
      <c r="AL523" s="216">
        <f t="shared" si="494"/>
        <v>1409633.0571486845</v>
      </c>
      <c r="AM523" s="216">
        <f t="shared" si="494"/>
        <v>1427896.9258406444</v>
      </c>
      <c r="AN523" s="216">
        <f t="shared" si="494"/>
        <v>1445528.8249518392</v>
      </c>
      <c r="AO523" s="216">
        <f t="shared" si="494"/>
        <v>1462686.9353491033</v>
      </c>
      <c r="AP523" s="216">
        <f t="shared" si="494"/>
        <v>1479728.9085536578</v>
      </c>
      <c r="AQ523" s="216">
        <f t="shared" si="494"/>
        <v>1496483.9989224945</v>
      </c>
      <c r="AR523" s="216">
        <f t="shared" si="494"/>
        <v>1512529.4887242285</v>
      </c>
      <c r="AS523" s="216">
        <f t="shared" si="494"/>
        <v>1527923.9684766852</v>
      </c>
      <c r="AT523" s="216">
        <f t="shared" si="494"/>
        <v>1542761.1520797077</v>
      </c>
      <c r="AU523" s="216">
        <f t="shared" si="494"/>
        <v>1557065.5311816258</v>
      </c>
      <c r="AV523" s="216">
        <f t="shared" si="494"/>
        <v>1570752.3032084682</v>
      </c>
      <c r="AW523" s="216">
        <f t="shared" si="494"/>
        <v>1583770.9770904358</v>
      </c>
      <c r="AX523" s="216">
        <f t="shared" si="494"/>
        <v>1596150.142525933</v>
      </c>
      <c r="AY523" s="216">
        <f t="shared" si="494"/>
        <v>1607948.8153021343</v>
      </c>
      <c r="AZ523" s="216">
        <f t="shared" si="494"/>
        <v>1619170.3589129688</v>
      </c>
      <c r="BA523" s="216">
        <f t="shared" si="494"/>
        <v>1629733.8755302939</v>
      </c>
      <c r="BB523" s="216">
        <f t="shared" si="494"/>
        <v>1639588.7967626096</v>
      </c>
      <c r="BC523" s="216">
        <f t="shared" si="494"/>
        <v>1648753.0225833601</v>
      </c>
      <c r="BD523" s="216">
        <f t="shared" si="494"/>
        <v>1657276.6767842714</v>
      </c>
      <c r="BE523" s="216">
        <f t="shared" si="494"/>
        <v>1665169.6565428851</v>
      </c>
      <c r="BF523" s="216">
        <f t="shared" si="494"/>
        <v>1672373.0427241519</v>
      </c>
      <c r="BG523" s="216">
        <f t="shared" si="494"/>
        <v>1678848.9863561466</v>
      </c>
      <c r="BH523" s="216">
        <f t="shared" si="494"/>
        <v>1684617.0691592782</v>
      </c>
      <c r="BI523" s="216">
        <f t="shared" si="494"/>
        <v>1689724.998622162</v>
      </c>
      <c r="BJ523" s="216">
        <f t="shared" si="494"/>
        <v>1692120.9081345319</v>
      </c>
      <c r="BK523" s="216">
        <f t="shared" si="494"/>
        <v>1694520.2148756795</v>
      </c>
      <c r="BL523" s="216">
        <f t="shared" si="494"/>
        <v>1696922.9236626327</v>
      </c>
      <c r="BM523" s="216">
        <f t="shared" si="494"/>
        <v>1699329.0393192498</v>
      </c>
      <c r="BN523" s="216">
        <f t="shared" si="494"/>
        <v>1701738.5666762292</v>
      </c>
    </row>
    <row r="524" spans="4:66" hidden="1" outlineLevel="1">
      <c r="D524">
        <v>25</v>
      </c>
      <c r="E524" s="51" t="str">
        <v>xDSL ajeno (líneas)</v>
      </c>
      <c r="I524" s="53" t="s">
        <v>384</v>
      </c>
      <c r="J524" s="51" t="str">
        <v># lineas</v>
      </c>
      <c r="P524" s="215"/>
      <c r="Q524" s="215"/>
      <c r="R524" s="215"/>
      <c r="S524" s="216">
        <f t="shared" ref="S524:BN524" si="495">AVERAGE(S452,T452)</f>
        <v>0</v>
      </c>
      <c r="T524" s="216">
        <f t="shared" si="495"/>
        <v>0</v>
      </c>
      <c r="U524" s="216">
        <f t="shared" si="495"/>
        <v>0</v>
      </c>
      <c r="V524" s="216">
        <f t="shared" si="495"/>
        <v>0</v>
      </c>
      <c r="W524" s="216">
        <f t="shared" si="495"/>
        <v>0</v>
      </c>
      <c r="X524" s="216">
        <f t="shared" si="495"/>
        <v>0</v>
      </c>
      <c r="Y524" s="216">
        <f t="shared" si="495"/>
        <v>0</v>
      </c>
      <c r="Z524" s="216">
        <f t="shared" si="495"/>
        <v>0</v>
      </c>
      <c r="AA524" s="216">
        <f t="shared" si="495"/>
        <v>0</v>
      </c>
      <c r="AB524" s="216">
        <f t="shared" si="495"/>
        <v>0</v>
      </c>
      <c r="AC524" s="216">
        <f t="shared" si="495"/>
        <v>0</v>
      </c>
      <c r="AD524" s="216">
        <f t="shared" si="495"/>
        <v>0</v>
      </c>
      <c r="AE524" s="216">
        <f t="shared" si="495"/>
        <v>0</v>
      </c>
      <c r="AF524" s="216">
        <f t="shared" si="495"/>
        <v>0</v>
      </c>
      <c r="AG524" s="216">
        <f t="shared" si="495"/>
        <v>0</v>
      </c>
      <c r="AH524" s="216">
        <f t="shared" si="495"/>
        <v>0</v>
      </c>
      <c r="AI524" s="216">
        <f t="shared" si="495"/>
        <v>0</v>
      </c>
      <c r="AJ524" s="216">
        <f t="shared" si="495"/>
        <v>0</v>
      </c>
      <c r="AK524" s="216">
        <f t="shared" si="495"/>
        <v>0</v>
      </c>
      <c r="AL524" s="216">
        <f t="shared" si="495"/>
        <v>0</v>
      </c>
      <c r="AM524" s="216">
        <f t="shared" si="495"/>
        <v>0</v>
      </c>
      <c r="AN524" s="216">
        <f t="shared" si="495"/>
        <v>0</v>
      </c>
      <c r="AO524" s="216">
        <f t="shared" si="495"/>
        <v>0</v>
      </c>
      <c r="AP524" s="216">
        <f t="shared" si="495"/>
        <v>0</v>
      </c>
      <c r="AQ524" s="216">
        <f t="shared" si="495"/>
        <v>0</v>
      </c>
      <c r="AR524" s="216">
        <f t="shared" si="495"/>
        <v>0</v>
      </c>
      <c r="AS524" s="216">
        <f t="shared" si="495"/>
        <v>0</v>
      </c>
      <c r="AT524" s="216">
        <f t="shared" si="495"/>
        <v>0</v>
      </c>
      <c r="AU524" s="216">
        <f t="shared" si="495"/>
        <v>0</v>
      </c>
      <c r="AV524" s="216">
        <f t="shared" si="495"/>
        <v>0</v>
      </c>
      <c r="AW524" s="216">
        <f t="shared" si="495"/>
        <v>0</v>
      </c>
      <c r="AX524" s="216">
        <f t="shared" si="495"/>
        <v>0</v>
      </c>
      <c r="AY524" s="216">
        <f t="shared" si="495"/>
        <v>0</v>
      </c>
      <c r="AZ524" s="216">
        <f t="shared" si="495"/>
        <v>0</v>
      </c>
      <c r="BA524" s="216">
        <f t="shared" si="495"/>
        <v>0</v>
      </c>
      <c r="BB524" s="216">
        <f t="shared" si="495"/>
        <v>0</v>
      </c>
      <c r="BC524" s="216">
        <f t="shared" si="495"/>
        <v>0</v>
      </c>
      <c r="BD524" s="216">
        <f t="shared" si="495"/>
        <v>0</v>
      </c>
      <c r="BE524" s="216">
        <f t="shared" si="495"/>
        <v>0</v>
      </c>
      <c r="BF524" s="216">
        <f t="shared" si="495"/>
        <v>0</v>
      </c>
      <c r="BG524" s="216">
        <f t="shared" si="495"/>
        <v>0</v>
      </c>
      <c r="BH524" s="216">
        <f t="shared" si="495"/>
        <v>0</v>
      </c>
      <c r="BI524" s="216">
        <f t="shared" si="495"/>
        <v>0</v>
      </c>
      <c r="BJ524" s="216">
        <f t="shared" si="495"/>
        <v>0</v>
      </c>
      <c r="BK524" s="216">
        <f t="shared" si="495"/>
        <v>0</v>
      </c>
      <c r="BL524" s="216">
        <f t="shared" si="495"/>
        <v>0</v>
      </c>
      <c r="BM524" s="216">
        <f t="shared" si="495"/>
        <v>0</v>
      </c>
      <c r="BN524" s="216">
        <f t="shared" si="495"/>
        <v>0</v>
      </c>
    </row>
    <row r="525" spans="4:66" hidden="1" outlineLevel="1">
      <c r="D525">
        <v>26</v>
      </c>
      <c r="E525" s="51" t="str">
        <v>xDSL ajeno (bitstream)</v>
      </c>
      <c r="J525" s="51" t="str">
        <v>Mbps</v>
      </c>
      <c r="P525" s="215"/>
      <c r="Q525" s="215"/>
      <c r="R525" s="215"/>
      <c r="S525" s="216">
        <f t="shared" ref="S525:BN525" si="496">S453</f>
        <v>0</v>
      </c>
      <c r="T525" s="216">
        <f t="shared" si="496"/>
        <v>0</v>
      </c>
      <c r="U525" s="216">
        <f t="shared" si="496"/>
        <v>0</v>
      </c>
      <c r="V525" s="216">
        <f t="shared" si="496"/>
        <v>0</v>
      </c>
      <c r="W525" s="216">
        <f t="shared" si="496"/>
        <v>0</v>
      </c>
      <c r="X525" s="216">
        <f t="shared" si="496"/>
        <v>0</v>
      </c>
      <c r="Y525" s="216">
        <f t="shared" si="496"/>
        <v>0</v>
      </c>
      <c r="Z525" s="216">
        <f t="shared" si="496"/>
        <v>0</v>
      </c>
      <c r="AA525" s="216">
        <f t="shared" si="496"/>
        <v>0</v>
      </c>
      <c r="AB525" s="216">
        <f t="shared" si="496"/>
        <v>0</v>
      </c>
      <c r="AC525" s="216">
        <f t="shared" si="496"/>
        <v>0</v>
      </c>
      <c r="AD525" s="216">
        <f t="shared" si="496"/>
        <v>0</v>
      </c>
      <c r="AE525" s="216">
        <f t="shared" si="496"/>
        <v>0</v>
      </c>
      <c r="AF525" s="216">
        <f t="shared" si="496"/>
        <v>0</v>
      </c>
      <c r="AG525" s="216">
        <f t="shared" si="496"/>
        <v>0</v>
      </c>
      <c r="AH525" s="216">
        <f t="shared" si="496"/>
        <v>0</v>
      </c>
      <c r="AI525" s="216">
        <f t="shared" si="496"/>
        <v>0</v>
      </c>
      <c r="AJ525" s="216">
        <f t="shared" si="496"/>
        <v>0</v>
      </c>
      <c r="AK525" s="216">
        <f t="shared" si="496"/>
        <v>0</v>
      </c>
      <c r="AL525" s="216">
        <f t="shared" si="496"/>
        <v>0</v>
      </c>
      <c r="AM525" s="216">
        <f t="shared" si="496"/>
        <v>0</v>
      </c>
      <c r="AN525" s="216">
        <f t="shared" si="496"/>
        <v>0</v>
      </c>
      <c r="AO525" s="216">
        <f t="shared" si="496"/>
        <v>0</v>
      </c>
      <c r="AP525" s="216">
        <f t="shared" si="496"/>
        <v>0</v>
      </c>
      <c r="AQ525" s="216">
        <f t="shared" si="496"/>
        <v>0</v>
      </c>
      <c r="AR525" s="216">
        <f t="shared" si="496"/>
        <v>0</v>
      </c>
      <c r="AS525" s="216">
        <f t="shared" si="496"/>
        <v>0</v>
      </c>
      <c r="AT525" s="216">
        <f t="shared" si="496"/>
        <v>0</v>
      </c>
      <c r="AU525" s="216">
        <f t="shared" si="496"/>
        <v>0</v>
      </c>
      <c r="AV525" s="216">
        <f t="shared" si="496"/>
        <v>0</v>
      </c>
      <c r="AW525" s="216">
        <f t="shared" si="496"/>
        <v>0</v>
      </c>
      <c r="AX525" s="216">
        <f t="shared" si="496"/>
        <v>0</v>
      </c>
      <c r="AY525" s="216">
        <f t="shared" si="496"/>
        <v>0</v>
      </c>
      <c r="AZ525" s="216">
        <f t="shared" si="496"/>
        <v>0</v>
      </c>
      <c r="BA525" s="216">
        <f t="shared" si="496"/>
        <v>0</v>
      </c>
      <c r="BB525" s="216">
        <f t="shared" si="496"/>
        <v>0</v>
      </c>
      <c r="BC525" s="216">
        <f t="shared" si="496"/>
        <v>0</v>
      </c>
      <c r="BD525" s="216">
        <f t="shared" si="496"/>
        <v>0</v>
      </c>
      <c r="BE525" s="216">
        <f t="shared" si="496"/>
        <v>0</v>
      </c>
      <c r="BF525" s="216">
        <f t="shared" si="496"/>
        <v>0</v>
      </c>
      <c r="BG525" s="216">
        <f t="shared" si="496"/>
        <v>0</v>
      </c>
      <c r="BH525" s="216">
        <f t="shared" si="496"/>
        <v>0</v>
      </c>
      <c r="BI525" s="216">
        <f t="shared" si="496"/>
        <v>0</v>
      </c>
      <c r="BJ525" s="216">
        <f t="shared" si="496"/>
        <v>0</v>
      </c>
      <c r="BK525" s="216">
        <f t="shared" si="496"/>
        <v>0</v>
      </c>
      <c r="BL525" s="216">
        <f t="shared" si="496"/>
        <v>0</v>
      </c>
      <c r="BM525" s="216">
        <f t="shared" si="496"/>
        <v>0</v>
      </c>
      <c r="BN525" s="216">
        <f t="shared" si="496"/>
        <v>0</v>
      </c>
    </row>
    <row r="526" spans="4:66" hidden="1" outlineLevel="1">
      <c r="D526">
        <v>27</v>
      </c>
      <c r="E526" s="51" t="str">
        <v>Fixed Service27</v>
      </c>
      <c r="J526" s="51" t="str">
        <v>Fixed Unit27</v>
      </c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  <c r="BI526" s="215"/>
      <c r="BJ526" s="215"/>
      <c r="BK526" s="215"/>
      <c r="BL526" s="215"/>
      <c r="BM526" s="215"/>
      <c r="BN526" s="215"/>
    </row>
    <row r="527" spans="4:66" hidden="1" outlineLevel="1">
      <c r="D527">
        <v>28</v>
      </c>
      <c r="E527" s="51" t="str">
        <v>Fixed Service28</v>
      </c>
      <c r="J527" s="51" t="str">
        <v>Fixed Unit28</v>
      </c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  <c r="BI527" s="215"/>
      <c r="BJ527" s="215"/>
      <c r="BK527" s="215"/>
      <c r="BL527" s="215"/>
      <c r="BM527" s="215"/>
      <c r="BN527" s="215"/>
    </row>
    <row r="528" spans="4:66" hidden="1" outlineLevel="1">
      <c r="D528">
        <v>29</v>
      </c>
      <c r="E528" s="51" t="str">
        <v>Fixed Service29</v>
      </c>
      <c r="J528" s="51" t="str">
        <v>Fixed Unit29</v>
      </c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  <c r="BI528" s="215"/>
      <c r="BJ528" s="215"/>
      <c r="BK528" s="215"/>
      <c r="BL528" s="215"/>
      <c r="BM528" s="215"/>
      <c r="BN528" s="215"/>
    </row>
    <row r="529" spans="2:67" hidden="1" outlineLevel="1">
      <c r="D529">
        <v>30</v>
      </c>
      <c r="E529" s="51" t="str">
        <v>IPTV</v>
      </c>
      <c r="J529" s="51" t="str">
        <v>#</v>
      </c>
      <c r="P529" s="215"/>
      <c r="Q529" s="215"/>
      <c r="R529" s="215"/>
      <c r="S529" s="216">
        <f t="shared" ref="S529:BN529" si="497">S138</f>
        <v>4339398</v>
      </c>
      <c r="T529" s="216">
        <f t="shared" si="497"/>
        <v>4836069</v>
      </c>
      <c r="U529" s="216">
        <f t="shared" si="497"/>
        <v>5170013</v>
      </c>
      <c r="V529" s="216">
        <f t="shared" si="497"/>
        <v>5439662</v>
      </c>
      <c r="W529" s="216">
        <f t="shared" si="497"/>
        <v>5692749.5510190642</v>
      </c>
      <c r="X529" s="216">
        <f t="shared" si="497"/>
        <v>6054494.4629229344</v>
      </c>
      <c r="Y529" s="216">
        <f t="shared" si="497"/>
        <v>6392952.1935422122</v>
      </c>
      <c r="Z529" s="216">
        <f t="shared" si="497"/>
        <v>6708759.0987711744</v>
      </c>
      <c r="AA529" s="216">
        <f t="shared" si="497"/>
        <v>7003277.9571932629</v>
      </c>
      <c r="AB529" s="216">
        <f t="shared" si="497"/>
        <v>7278036.3816105668</v>
      </c>
      <c r="AC529" s="216">
        <f t="shared" si="497"/>
        <v>7534614.3877293281</v>
      </c>
      <c r="AD529" s="216">
        <f t="shared" si="497"/>
        <v>7775024.4237750741</v>
      </c>
      <c r="AE529" s="216">
        <f t="shared" si="497"/>
        <v>8001577.9156232914</v>
      </c>
      <c r="AF529" s="216">
        <f t="shared" si="497"/>
        <v>8215448.9098678185</v>
      </c>
      <c r="AG529" s="216">
        <f t="shared" si="497"/>
        <v>8416564.4239596967</v>
      </c>
      <c r="AH529" s="216">
        <f t="shared" si="497"/>
        <v>8549384.4421254452</v>
      </c>
      <c r="AI529" s="216">
        <f t="shared" si="497"/>
        <v>8679360.8290583026</v>
      </c>
      <c r="AJ529" s="216">
        <f t="shared" si="497"/>
        <v>8807562.7871214822</v>
      </c>
      <c r="AK529" s="216">
        <f t="shared" si="497"/>
        <v>8933624.601917807</v>
      </c>
      <c r="AL529" s="216">
        <f t="shared" si="497"/>
        <v>9055687.6495482996</v>
      </c>
      <c r="AM529" s="216">
        <f t="shared" si="497"/>
        <v>9173017.3966821358</v>
      </c>
      <c r="AN529" s="216">
        <f t="shared" si="497"/>
        <v>9286287.2793722432</v>
      </c>
      <c r="AO529" s="216">
        <f t="shared" si="497"/>
        <v>9396513.4744987823</v>
      </c>
      <c r="AP529" s="216">
        <f t="shared" si="497"/>
        <v>9505993.5874187946</v>
      </c>
      <c r="AQ529" s="216">
        <f t="shared" si="497"/>
        <v>9613630.7233036794</v>
      </c>
      <c r="AR529" s="216">
        <f t="shared" si="497"/>
        <v>9716709.2820049226</v>
      </c>
      <c r="AS529" s="216">
        <f t="shared" si="497"/>
        <v>9815605.6575251818</v>
      </c>
      <c r="AT529" s="216">
        <f t="shared" si="497"/>
        <v>9910921.8815783747</v>
      </c>
      <c r="AU529" s="216">
        <f t="shared" si="497"/>
        <v>10002815.292073239</v>
      </c>
      <c r="AV529" s="216">
        <f t="shared" si="497"/>
        <v>10090741.104948517</v>
      </c>
      <c r="AW529" s="216">
        <f t="shared" si="497"/>
        <v>10174374.958232928</v>
      </c>
      <c r="AX529" s="216">
        <f t="shared" si="497"/>
        <v>10253900.516304543</v>
      </c>
      <c r="AY529" s="216">
        <f t="shared" si="497"/>
        <v>10329696.905158129</v>
      </c>
      <c r="AZ529" s="216">
        <f t="shared" si="497"/>
        <v>10401785.732367568</v>
      </c>
      <c r="BA529" s="216">
        <f t="shared" si="497"/>
        <v>10469647.298526354</v>
      </c>
      <c r="BB529" s="216">
        <f t="shared" si="497"/>
        <v>10532956.744937371</v>
      </c>
      <c r="BC529" s="216">
        <f t="shared" si="497"/>
        <v>10591829.063631786</v>
      </c>
      <c r="BD529" s="216">
        <f t="shared" si="497"/>
        <v>10646586.257133154</v>
      </c>
      <c r="BE529" s="216">
        <f t="shared" si="497"/>
        <v>10697291.906348553</v>
      </c>
      <c r="BF529" s="216">
        <f t="shared" si="497"/>
        <v>10743567.506190524</v>
      </c>
      <c r="BG529" s="216">
        <f t="shared" si="497"/>
        <v>10785169.909362059</v>
      </c>
      <c r="BH529" s="216">
        <f t="shared" si="497"/>
        <v>10822224.911681278</v>
      </c>
      <c r="BI529" s="216">
        <f t="shared" si="497"/>
        <v>10855038.992989333</v>
      </c>
      <c r="BJ529" s="216">
        <f t="shared" si="497"/>
        <v>10870430.663942689</v>
      </c>
      <c r="BK529" s="216">
        <f t="shared" si="497"/>
        <v>10885844.159187498</v>
      </c>
      <c r="BL529" s="216">
        <f t="shared" si="497"/>
        <v>10901279.509669051</v>
      </c>
      <c r="BM529" s="216">
        <f t="shared" si="497"/>
        <v>10916736.746376514</v>
      </c>
      <c r="BN529" s="216">
        <f t="shared" si="497"/>
        <v>10932215.900342995</v>
      </c>
    </row>
    <row r="530" spans="2:67" hidden="1" outlineLevel="1">
      <c r="BO530" s="19" t="s">
        <v>38</v>
      </c>
    </row>
    <row r="531" spans="2:67" hidden="1" outlineLevel="1"/>
    <row r="532" spans="2:67" ht="15.75" hidden="1" outlineLevel="1">
      <c r="B532" s="17" t="s">
        <v>435</v>
      </c>
      <c r="C532" s="17"/>
      <c r="D532" s="17"/>
    </row>
    <row r="533" spans="2:67" hidden="1" outlineLevel="1">
      <c r="E533" s="51" t="str">
        <f>D36</f>
        <v>Usuarios móviles activos</v>
      </c>
      <c r="I533" t="s">
        <v>384</v>
      </c>
      <c r="J533" s="53" t="s">
        <v>100</v>
      </c>
      <c r="S533" s="217">
        <f t="shared" ref="S533:BN533" si="498">AVERAGE(R36:S36)</f>
        <v>60977461.5</v>
      </c>
      <c r="T533" s="217">
        <f t="shared" si="498"/>
        <v>70931465.5</v>
      </c>
      <c r="U533" s="217">
        <f t="shared" si="498"/>
        <v>79248521.5</v>
      </c>
      <c r="V533" s="217">
        <f t="shared" si="498"/>
        <v>87278163.5</v>
      </c>
      <c r="W533" s="217">
        <f t="shared" si="498"/>
        <v>92964026.5</v>
      </c>
      <c r="X533" s="217">
        <f t="shared" si="498"/>
        <v>96902961.997073919</v>
      </c>
      <c r="Y533" s="217">
        <f t="shared" si="498"/>
        <v>101395691.1462183</v>
      </c>
      <c r="Z533" s="217">
        <f t="shared" si="498"/>
        <v>105541106.26725632</v>
      </c>
      <c r="AA533" s="217">
        <f t="shared" si="498"/>
        <v>109373835.08856404</v>
      </c>
      <c r="AB533" s="217">
        <f t="shared" si="498"/>
        <v>112925675.19643195</v>
      </c>
      <c r="AC533" s="217">
        <f t="shared" si="498"/>
        <v>116224369.75181913</v>
      </c>
      <c r="AD533" s="217">
        <f t="shared" si="498"/>
        <v>119293582.72848976</v>
      </c>
      <c r="AE533" s="217">
        <f t="shared" si="498"/>
        <v>122154353.59714967</v>
      </c>
      <c r="AF533" s="217">
        <f t="shared" si="498"/>
        <v>124825779.16899946</v>
      </c>
      <c r="AG533" s="217">
        <f t="shared" si="498"/>
        <v>127324277.93679379</v>
      </c>
      <c r="AH533" s="217">
        <f t="shared" si="498"/>
        <v>128862530.18000573</v>
      </c>
      <c r="AI533" s="217">
        <f t="shared" si="498"/>
        <v>129509637.40392461</v>
      </c>
      <c r="AJ533" s="217">
        <f t="shared" si="498"/>
        <v>130128553.27721526</v>
      </c>
      <c r="AK533" s="217">
        <f t="shared" si="498"/>
        <v>130717829.49147312</v>
      </c>
      <c r="AL533" s="217">
        <f t="shared" si="498"/>
        <v>131276328.05075984</v>
      </c>
      <c r="AM533" s="217">
        <f t="shared" si="498"/>
        <v>131802873.78772363</v>
      </c>
      <c r="AN533" s="217">
        <f t="shared" si="498"/>
        <v>132296191.30986834</v>
      </c>
      <c r="AO533" s="217">
        <f t="shared" si="498"/>
        <v>132754969.980691</v>
      </c>
      <c r="AP533" s="217">
        <f t="shared" si="498"/>
        <v>133177993.33126935</v>
      </c>
      <c r="AQ533" s="217">
        <f t="shared" si="498"/>
        <v>133564461.48785529</v>
      </c>
      <c r="AR533" s="217">
        <f t="shared" si="498"/>
        <v>133914188.31803788</v>
      </c>
      <c r="AS533" s="217">
        <f t="shared" si="498"/>
        <v>134227261.93183413</v>
      </c>
      <c r="AT533" s="217">
        <f t="shared" si="498"/>
        <v>134503498.39958352</v>
      </c>
      <c r="AU533" s="217">
        <f t="shared" si="498"/>
        <v>134742411.18878597</v>
      </c>
      <c r="AV533" s="217">
        <f t="shared" si="498"/>
        <v>134943850.51241249</v>
      </c>
      <c r="AW533" s="217">
        <f t="shared" si="498"/>
        <v>135108472.79008979</v>
      </c>
      <c r="AX533" s="217">
        <f t="shared" si="498"/>
        <v>135237325.70498887</v>
      </c>
      <c r="AY533" s="217">
        <f t="shared" si="498"/>
        <v>135331129.55649868</v>
      </c>
      <c r="AZ533" s="217">
        <f t="shared" si="498"/>
        <v>135390137.93626189</v>
      </c>
      <c r="BA533" s="217">
        <f t="shared" si="498"/>
        <v>135414644.91146034</v>
      </c>
      <c r="BB533" s="217">
        <f t="shared" si="498"/>
        <v>135405415.1118353</v>
      </c>
      <c r="BC533" s="217">
        <f t="shared" si="498"/>
        <v>135363467.30945837</v>
      </c>
      <c r="BD533" s="217">
        <f t="shared" si="498"/>
        <v>135289614.04389265</v>
      </c>
      <c r="BE533" s="217">
        <f t="shared" si="498"/>
        <v>135184322.84891587</v>
      </c>
      <c r="BF533" s="217">
        <f t="shared" si="498"/>
        <v>135047944.78787702</v>
      </c>
      <c r="BG533" s="217">
        <f t="shared" si="498"/>
        <v>134880959.78502494</v>
      </c>
      <c r="BH533" s="217">
        <f t="shared" si="498"/>
        <v>134683937.5266884</v>
      </c>
      <c r="BI533" s="217">
        <f t="shared" si="498"/>
        <v>134457372.25499398</v>
      </c>
      <c r="BJ533" s="217">
        <f t="shared" si="498"/>
        <v>134272803.79687339</v>
      </c>
      <c r="BK533" s="217">
        <f t="shared" si="498"/>
        <v>134144958.68086365</v>
      </c>
      <c r="BL533" s="217">
        <f t="shared" si="498"/>
        <v>134017235.28997786</v>
      </c>
      <c r="BM533" s="217">
        <f t="shared" si="498"/>
        <v>133889633.50831795</v>
      </c>
      <c r="BN533" s="217">
        <f t="shared" si="498"/>
        <v>133762153.22009616</v>
      </c>
      <c r="BO533" s="19" t="s">
        <v>114</v>
      </c>
    </row>
    <row r="534" spans="2:67" hidden="1" outlineLevel="1"/>
    <row r="535" spans="2:67" ht="15.75" hidden="1" outlineLevel="1">
      <c r="B535" s="17" t="s">
        <v>436</v>
      </c>
      <c r="C535" s="17"/>
      <c r="D535" s="17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</row>
    <row r="536" spans="2:67" hidden="1" outlineLevel="1">
      <c r="D536">
        <v>1</v>
      </c>
      <c r="E536" s="51" t="str">
        <f t="array" ref="E536:E565">Mobile.Retail.Services</f>
        <v>Llamadas on-net</v>
      </c>
      <c r="J536" s="51" t="str">
        <f t="array" ref="J536:J565">Mobile.Retail.Services.Units</f>
        <v>minutos</v>
      </c>
      <c r="P536" s="215"/>
      <c r="Q536" s="215"/>
      <c r="R536" s="216">
        <f t="shared" ref="R536:AW536" si="499">R299</f>
        <v>0</v>
      </c>
      <c r="S536" s="216">
        <f t="shared" si="499"/>
        <v>0</v>
      </c>
      <c r="T536" s="216">
        <f t="shared" si="499"/>
        <v>0</v>
      </c>
      <c r="U536" s="216">
        <f t="shared" si="499"/>
        <v>0</v>
      </c>
      <c r="V536" s="216">
        <f t="shared" si="499"/>
        <v>0</v>
      </c>
      <c r="W536" s="216">
        <f t="shared" si="499"/>
        <v>0</v>
      </c>
      <c r="X536" s="216">
        <f t="shared" si="499"/>
        <v>0</v>
      </c>
      <c r="Y536" s="216">
        <f t="shared" si="499"/>
        <v>0</v>
      </c>
      <c r="Z536" s="216">
        <f t="shared" si="499"/>
        <v>0</v>
      </c>
      <c r="AA536" s="216">
        <f t="shared" si="499"/>
        <v>0</v>
      </c>
      <c r="AB536" s="216">
        <f t="shared" si="499"/>
        <v>0</v>
      </c>
      <c r="AC536" s="216">
        <f t="shared" si="499"/>
        <v>0</v>
      </c>
      <c r="AD536" s="216">
        <f t="shared" si="499"/>
        <v>0</v>
      </c>
      <c r="AE536" s="216">
        <f t="shared" si="499"/>
        <v>0</v>
      </c>
      <c r="AF536" s="216">
        <f t="shared" si="499"/>
        <v>0</v>
      </c>
      <c r="AG536" s="216">
        <f t="shared" si="499"/>
        <v>0</v>
      </c>
      <c r="AH536" s="216">
        <f t="shared" si="499"/>
        <v>0</v>
      </c>
      <c r="AI536" s="216">
        <f t="shared" si="499"/>
        <v>0</v>
      </c>
      <c r="AJ536" s="216">
        <f t="shared" si="499"/>
        <v>0</v>
      </c>
      <c r="AK536" s="216">
        <f t="shared" si="499"/>
        <v>0</v>
      </c>
      <c r="AL536" s="216">
        <f t="shared" si="499"/>
        <v>0</v>
      </c>
      <c r="AM536" s="216">
        <f t="shared" si="499"/>
        <v>0</v>
      </c>
      <c r="AN536" s="216">
        <f t="shared" si="499"/>
        <v>0</v>
      </c>
      <c r="AO536" s="216">
        <f t="shared" si="499"/>
        <v>0</v>
      </c>
      <c r="AP536" s="216">
        <f t="shared" si="499"/>
        <v>0</v>
      </c>
      <c r="AQ536" s="216">
        <f t="shared" si="499"/>
        <v>0</v>
      </c>
      <c r="AR536" s="216">
        <f t="shared" si="499"/>
        <v>0</v>
      </c>
      <c r="AS536" s="216">
        <f t="shared" si="499"/>
        <v>0</v>
      </c>
      <c r="AT536" s="216">
        <f t="shared" si="499"/>
        <v>0</v>
      </c>
      <c r="AU536" s="216">
        <f t="shared" si="499"/>
        <v>0</v>
      </c>
      <c r="AV536" s="216">
        <f t="shared" si="499"/>
        <v>0</v>
      </c>
      <c r="AW536" s="216">
        <f t="shared" si="499"/>
        <v>0</v>
      </c>
      <c r="AX536" s="216">
        <f t="shared" ref="AX536:BN536" si="500">AX299</f>
        <v>0</v>
      </c>
      <c r="AY536" s="216">
        <f t="shared" si="500"/>
        <v>0</v>
      </c>
      <c r="AZ536" s="216">
        <f t="shared" si="500"/>
        <v>0</v>
      </c>
      <c r="BA536" s="216">
        <f t="shared" si="500"/>
        <v>0</v>
      </c>
      <c r="BB536" s="216">
        <f t="shared" si="500"/>
        <v>0</v>
      </c>
      <c r="BC536" s="216">
        <f t="shared" si="500"/>
        <v>0</v>
      </c>
      <c r="BD536" s="216">
        <f t="shared" si="500"/>
        <v>0</v>
      </c>
      <c r="BE536" s="216">
        <f t="shared" si="500"/>
        <v>0</v>
      </c>
      <c r="BF536" s="216">
        <f t="shared" si="500"/>
        <v>0</v>
      </c>
      <c r="BG536" s="216">
        <f t="shared" si="500"/>
        <v>0</v>
      </c>
      <c r="BH536" s="216">
        <f t="shared" si="500"/>
        <v>0</v>
      </c>
      <c r="BI536" s="216">
        <f t="shared" si="500"/>
        <v>0</v>
      </c>
      <c r="BJ536" s="216">
        <f t="shared" si="500"/>
        <v>0</v>
      </c>
      <c r="BK536" s="216">
        <f t="shared" si="500"/>
        <v>0</v>
      </c>
      <c r="BL536" s="216">
        <f t="shared" si="500"/>
        <v>0</v>
      </c>
      <c r="BM536" s="216">
        <f t="shared" si="500"/>
        <v>0</v>
      </c>
      <c r="BN536" s="216">
        <f t="shared" si="500"/>
        <v>0</v>
      </c>
    </row>
    <row r="537" spans="2:67" hidden="1" outlineLevel="1">
      <c r="D537">
        <v>2</v>
      </c>
      <c r="E537" s="51" t="str">
        <v>Llamadas a redes fijas</v>
      </c>
      <c r="J537" s="51" t="str">
        <v>minutos</v>
      </c>
      <c r="P537" s="215"/>
      <c r="Q537" s="215"/>
      <c r="R537" s="216">
        <f t="shared" ref="R537:AW537" si="501">R297</f>
        <v>5675999331.1462164</v>
      </c>
      <c r="S537" s="216">
        <f t="shared" si="501"/>
        <v>9019753709.4811478</v>
      </c>
      <c r="T537" s="216">
        <f t="shared" si="501"/>
        <v>12647993621.761959</v>
      </c>
      <c r="U537" s="216">
        <f t="shared" si="501"/>
        <v>14594584899.097015</v>
      </c>
      <c r="V537" s="216">
        <f t="shared" si="501"/>
        <v>5942708071.371419</v>
      </c>
      <c r="W537" s="216">
        <f t="shared" si="501"/>
        <v>6934759508.1352043</v>
      </c>
      <c r="X537" s="216">
        <f t="shared" si="501"/>
        <v>7951447873.0462484</v>
      </c>
      <c r="Y537" s="216">
        <f t="shared" si="501"/>
        <v>9068911458.7668324</v>
      </c>
      <c r="Z537" s="216">
        <f t="shared" si="501"/>
        <v>10147656744.250891</v>
      </c>
      <c r="AA537" s="216">
        <f t="shared" si="501"/>
        <v>11094558548.177603</v>
      </c>
      <c r="AB537" s="216">
        <f t="shared" si="501"/>
        <v>11970314812.284222</v>
      </c>
      <c r="AC537" s="216">
        <f t="shared" si="501"/>
        <v>12751181452.769356</v>
      </c>
      <c r="AD537" s="216">
        <f t="shared" si="501"/>
        <v>13480547551.715675</v>
      </c>
      <c r="AE537" s="216">
        <f t="shared" si="501"/>
        <v>14079900069.600672</v>
      </c>
      <c r="AF537" s="216">
        <f t="shared" si="501"/>
        <v>14675573436.029997</v>
      </c>
      <c r="AG537" s="216">
        <f t="shared" si="501"/>
        <v>15268704425.962578</v>
      </c>
      <c r="AH537" s="216">
        <f t="shared" si="501"/>
        <v>15453171357.287619</v>
      </c>
      <c r="AI537" s="216">
        <f t="shared" si="501"/>
        <v>15530772338.766008</v>
      </c>
      <c r="AJ537" s="216">
        <f t="shared" si="501"/>
        <v>15604992618.566082</v>
      </c>
      <c r="AK537" s="216">
        <f t="shared" si="501"/>
        <v>15675658515.805416</v>
      </c>
      <c r="AL537" s="216">
        <f t="shared" si="501"/>
        <v>15742633562.216499</v>
      </c>
      <c r="AM537" s="216">
        <f t="shared" si="501"/>
        <v>15805776831.942654</v>
      </c>
      <c r="AN537" s="216">
        <f t="shared" si="501"/>
        <v>15864935380.145967</v>
      </c>
      <c r="AO537" s="216">
        <f t="shared" si="501"/>
        <v>15919952035.533596</v>
      </c>
      <c r="AP537" s="216">
        <f t="shared" si="501"/>
        <v>15970680919.371977</v>
      </c>
      <c r="AQ537" s="216">
        <f t="shared" si="501"/>
        <v>16017026110.945625</v>
      </c>
      <c r="AR537" s="216">
        <f t="shared" si="501"/>
        <v>16058965289.289425</v>
      </c>
      <c r="AS537" s="216">
        <f t="shared" si="501"/>
        <v>16096509020.540709</v>
      </c>
      <c r="AT537" s="216">
        <f t="shared" si="501"/>
        <v>16129635247.887793</v>
      </c>
      <c r="AU537" s="216">
        <f t="shared" si="501"/>
        <v>16158285626.441092</v>
      </c>
      <c r="AV537" s="216">
        <f t="shared" si="501"/>
        <v>16182442193.767128</v>
      </c>
      <c r="AW537" s="216">
        <f t="shared" si="501"/>
        <v>16202183667.589039</v>
      </c>
      <c r="AX537" s="216">
        <f t="shared" ref="AX537:BN537" si="502">AX297</f>
        <v>16217635685.883577</v>
      </c>
      <c r="AY537" s="216">
        <f t="shared" si="502"/>
        <v>16228884626.823429</v>
      </c>
      <c r="AZ537" s="216">
        <f t="shared" si="502"/>
        <v>16235960901.072607</v>
      </c>
      <c r="BA537" s="216">
        <f t="shared" si="502"/>
        <v>16238899773.114473</v>
      </c>
      <c r="BB537" s="216">
        <f t="shared" si="502"/>
        <v>16237792937.209578</v>
      </c>
      <c r="BC537" s="216">
        <f t="shared" si="502"/>
        <v>16232762564.320833</v>
      </c>
      <c r="BD537" s="216">
        <f t="shared" si="502"/>
        <v>16223906094.045977</v>
      </c>
      <c r="BE537" s="216">
        <f t="shared" si="502"/>
        <v>16211279592.951229</v>
      </c>
      <c r="BF537" s="216">
        <f t="shared" si="502"/>
        <v>16194925160.49003</v>
      </c>
      <c r="BG537" s="216">
        <f t="shared" si="502"/>
        <v>16174900349.091669</v>
      </c>
      <c r="BH537" s="216">
        <f t="shared" si="502"/>
        <v>16151273475.437849</v>
      </c>
      <c r="BI537" s="216">
        <f t="shared" si="502"/>
        <v>16124103808.955175</v>
      </c>
      <c r="BJ537" s="216">
        <f t="shared" si="502"/>
        <v>16101970392.775129</v>
      </c>
      <c r="BK537" s="216">
        <f t="shared" si="502"/>
        <v>16086639229.541481</v>
      </c>
      <c r="BL537" s="216">
        <f t="shared" si="502"/>
        <v>16071322663.562721</v>
      </c>
      <c r="BM537" s="216">
        <f t="shared" si="502"/>
        <v>16056020680.940376</v>
      </c>
      <c r="BN537" s="216">
        <f t="shared" si="502"/>
        <v>16040733267.7892</v>
      </c>
    </row>
    <row r="538" spans="2:67" hidden="1" outlineLevel="1">
      <c r="D538">
        <v>3</v>
      </c>
      <c r="E538" s="51" t="str">
        <v>Llamadas a otras redes móviles</v>
      </c>
      <c r="J538" s="51" t="str">
        <v>minutos</v>
      </c>
      <c r="P538" s="215"/>
      <c r="Q538" s="215"/>
      <c r="R538" s="216">
        <f t="shared" ref="R538:AW538" si="503">R298</f>
        <v>630666592.34957957</v>
      </c>
      <c r="S538" s="216">
        <f t="shared" si="503"/>
        <v>1002194856.6090163</v>
      </c>
      <c r="T538" s="216">
        <f t="shared" si="503"/>
        <v>2231998874.4285808</v>
      </c>
      <c r="U538" s="216">
        <f t="shared" si="503"/>
        <v>3648646224.7742538</v>
      </c>
      <c r="V538" s="216">
        <f t="shared" si="503"/>
        <v>5942708071.371419</v>
      </c>
      <c r="W538" s="216">
        <f t="shared" si="503"/>
        <v>6934759508.1352043</v>
      </c>
      <c r="X538" s="216">
        <f t="shared" si="503"/>
        <v>7951447873.0462484</v>
      </c>
      <c r="Y538" s="216">
        <f t="shared" si="503"/>
        <v>9068911458.7668324</v>
      </c>
      <c r="Z538" s="216">
        <f t="shared" si="503"/>
        <v>10147656744.250891</v>
      </c>
      <c r="AA538" s="216">
        <f t="shared" si="503"/>
        <v>11094558548.177603</v>
      </c>
      <c r="AB538" s="216">
        <f t="shared" si="503"/>
        <v>11970314812.284222</v>
      </c>
      <c r="AC538" s="216">
        <f t="shared" si="503"/>
        <v>12751181452.769356</v>
      </c>
      <c r="AD538" s="216">
        <f t="shared" si="503"/>
        <v>13480547551.715675</v>
      </c>
      <c r="AE538" s="216">
        <f t="shared" si="503"/>
        <v>14079900069.600672</v>
      </c>
      <c r="AF538" s="216">
        <f t="shared" si="503"/>
        <v>14675573436.029997</v>
      </c>
      <c r="AG538" s="216">
        <f t="shared" si="503"/>
        <v>15268704425.962578</v>
      </c>
      <c r="AH538" s="216">
        <f t="shared" si="503"/>
        <v>15453171357.287619</v>
      </c>
      <c r="AI538" s="216">
        <f t="shared" si="503"/>
        <v>15530772338.766008</v>
      </c>
      <c r="AJ538" s="216">
        <f t="shared" si="503"/>
        <v>15604992618.566082</v>
      </c>
      <c r="AK538" s="216">
        <f t="shared" si="503"/>
        <v>15675658515.805416</v>
      </c>
      <c r="AL538" s="216">
        <f t="shared" si="503"/>
        <v>15742633562.216499</v>
      </c>
      <c r="AM538" s="216">
        <f t="shared" si="503"/>
        <v>15805776831.942654</v>
      </c>
      <c r="AN538" s="216">
        <f t="shared" si="503"/>
        <v>15864935380.145967</v>
      </c>
      <c r="AO538" s="216">
        <f t="shared" si="503"/>
        <v>15919952035.533596</v>
      </c>
      <c r="AP538" s="216">
        <f t="shared" si="503"/>
        <v>15970680919.371977</v>
      </c>
      <c r="AQ538" s="216">
        <f t="shared" si="503"/>
        <v>16017026110.945625</v>
      </c>
      <c r="AR538" s="216">
        <f t="shared" si="503"/>
        <v>16058965289.289425</v>
      </c>
      <c r="AS538" s="216">
        <f t="shared" si="503"/>
        <v>16096509020.540709</v>
      </c>
      <c r="AT538" s="216">
        <f t="shared" si="503"/>
        <v>16129635247.887793</v>
      </c>
      <c r="AU538" s="216">
        <f t="shared" si="503"/>
        <v>16158285626.441092</v>
      </c>
      <c r="AV538" s="216">
        <f t="shared" si="503"/>
        <v>16182442193.767128</v>
      </c>
      <c r="AW538" s="216">
        <f t="shared" si="503"/>
        <v>16202183667.589039</v>
      </c>
      <c r="AX538" s="216">
        <f t="shared" ref="AX538:BN538" si="504">AX298</f>
        <v>16217635685.883577</v>
      </c>
      <c r="AY538" s="216">
        <f t="shared" si="504"/>
        <v>16228884626.823429</v>
      </c>
      <c r="AZ538" s="216">
        <f t="shared" si="504"/>
        <v>16235960901.072607</v>
      </c>
      <c r="BA538" s="216">
        <f t="shared" si="504"/>
        <v>16238899773.114473</v>
      </c>
      <c r="BB538" s="216">
        <f t="shared" si="504"/>
        <v>16237792937.209578</v>
      </c>
      <c r="BC538" s="216">
        <f t="shared" si="504"/>
        <v>16232762564.320833</v>
      </c>
      <c r="BD538" s="216">
        <f t="shared" si="504"/>
        <v>16223906094.045977</v>
      </c>
      <c r="BE538" s="216">
        <f t="shared" si="504"/>
        <v>16211279592.951229</v>
      </c>
      <c r="BF538" s="216">
        <f t="shared" si="504"/>
        <v>16194925160.49003</v>
      </c>
      <c r="BG538" s="216">
        <f t="shared" si="504"/>
        <v>16174900349.091669</v>
      </c>
      <c r="BH538" s="216">
        <f t="shared" si="504"/>
        <v>16151273475.437849</v>
      </c>
      <c r="BI538" s="216">
        <f t="shared" si="504"/>
        <v>16124103808.955175</v>
      </c>
      <c r="BJ538" s="216">
        <f t="shared" si="504"/>
        <v>16101970392.775129</v>
      </c>
      <c r="BK538" s="216">
        <f t="shared" si="504"/>
        <v>16086639229.541481</v>
      </c>
      <c r="BL538" s="216">
        <f t="shared" si="504"/>
        <v>16071322663.562721</v>
      </c>
      <c r="BM538" s="216">
        <f t="shared" si="504"/>
        <v>16056020680.940376</v>
      </c>
      <c r="BN538" s="216">
        <f t="shared" si="504"/>
        <v>16040733267.7892</v>
      </c>
    </row>
    <row r="539" spans="2:67" hidden="1" outlineLevel="1">
      <c r="D539">
        <v>4</v>
      </c>
      <c r="E539" s="51" t="str">
        <v>Llamadas a internacional</v>
      </c>
      <c r="J539" s="51" t="str">
        <v>minutos</v>
      </c>
      <c r="P539" s="215"/>
      <c r="Q539" s="215"/>
      <c r="R539" s="216">
        <f t="shared" ref="R539:AW539" si="505">R296</f>
        <v>0</v>
      </c>
      <c r="S539" s="216">
        <f t="shared" si="505"/>
        <v>0</v>
      </c>
      <c r="T539" s="216">
        <f t="shared" si="505"/>
        <v>0</v>
      </c>
      <c r="U539" s="216">
        <f t="shared" si="505"/>
        <v>0</v>
      </c>
      <c r="V539" s="216">
        <f t="shared" si="505"/>
        <v>0</v>
      </c>
      <c r="W539" s="216">
        <f t="shared" si="505"/>
        <v>0</v>
      </c>
      <c r="X539" s="216">
        <f t="shared" si="505"/>
        <v>0</v>
      </c>
      <c r="Y539" s="216">
        <f t="shared" si="505"/>
        <v>0</v>
      </c>
      <c r="Z539" s="216">
        <f t="shared" si="505"/>
        <v>0</v>
      </c>
      <c r="AA539" s="216">
        <f t="shared" si="505"/>
        <v>0</v>
      </c>
      <c r="AB539" s="216">
        <f t="shared" si="505"/>
        <v>0</v>
      </c>
      <c r="AC539" s="216">
        <f t="shared" si="505"/>
        <v>0</v>
      </c>
      <c r="AD539" s="216">
        <f t="shared" si="505"/>
        <v>0</v>
      </c>
      <c r="AE539" s="216">
        <f t="shared" si="505"/>
        <v>0</v>
      </c>
      <c r="AF539" s="216">
        <f t="shared" si="505"/>
        <v>0</v>
      </c>
      <c r="AG539" s="216">
        <f t="shared" si="505"/>
        <v>0</v>
      </c>
      <c r="AH539" s="216">
        <f t="shared" si="505"/>
        <v>0</v>
      </c>
      <c r="AI539" s="216">
        <f t="shared" si="505"/>
        <v>0</v>
      </c>
      <c r="AJ539" s="216">
        <f t="shared" si="505"/>
        <v>0</v>
      </c>
      <c r="AK539" s="216">
        <f t="shared" si="505"/>
        <v>0</v>
      </c>
      <c r="AL539" s="216">
        <f t="shared" si="505"/>
        <v>0</v>
      </c>
      <c r="AM539" s="216">
        <f t="shared" si="505"/>
        <v>0</v>
      </c>
      <c r="AN539" s="216">
        <f t="shared" si="505"/>
        <v>0</v>
      </c>
      <c r="AO539" s="216">
        <f t="shared" si="505"/>
        <v>0</v>
      </c>
      <c r="AP539" s="216">
        <f t="shared" si="505"/>
        <v>0</v>
      </c>
      <c r="AQ539" s="216">
        <f t="shared" si="505"/>
        <v>0</v>
      </c>
      <c r="AR539" s="216">
        <f t="shared" si="505"/>
        <v>0</v>
      </c>
      <c r="AS539" s="216">
        <f t="shared" si="505"/>
        <v>0</v>
      </c>
      <c r="AT539" s="216">
        <f t="shared" si="505"/>
        <v>0</v>
      </c>
      <c r="AU539" s="216">
        <f t="shared" si="505"/>
        <v>0</v>
      </c>
      <c r="AV539" s="216">
        <f t="shared" si="505"/>
        <v>0</v>
      </c>
      <c r="AW539" s="216">
        <f t="shared" si="505"/>
        <v>0</v>
      </c>
      <c r="AX539" s="216">
        <f t="shared" ref="AX539:BN539" si="506">AX296</f>
        <v>0</v>
      </c>
      <c r="AY539" s="216">
        <f t="shared" si="506"/>
        <v>0</v>
      </c>
      <c r="AZ539" s="216">
        <f t="shared" si="506"/>
        <v>0</v>
      </c>
      <c r="BA539" s="216">
        <f t="shared" si="506"/>
        <v>0</v>
      </c>
      <c r="BB539" s="216">
        <f t="shared" si="506"/>
        <v>0</v>
      </c>
      <c r="BC539" s="216">
        <f t="shared" si="506"/>
        <v>0</v>
      </c>
      <c r="BD539" s="216">
        <f t="shared" si="506"/>
        <v>0</v>
      </c>
      <c r="BE539" s="216">
        <f t="shared" si="506"/>
        <v>0</v>
      </c>
      <c r="BF539" s="216">
        <f t="shared" si="506"/>
        <v>0</v>
      </c>
      <c r="BG539" s="216">
        <f t="shared" si="506"/>
        <v>0</v>
      </c>
      <c r="BH539" s="216">
        <f t="shared" si="506"/>
        <v>0</v>
      </c>
      <c r="BI539" s="216">
        <f t="shared" si="506"/>
        <v>0</v>
      </c>
      <c r="BJ539" s="216">
        <f t="shared" si="506"/>
        <v>0</v>
      </c>
      <c r="BK539" s="216">
        <f t="shared" si="506"/>
        <v>0</v>
      </c>
      <c r="BL539" s="216">
        <f t="shared" si="506"/>
        <v>0</v>
      </c>
      <c r="BM539" s="216">
        <f t="shared" si="506"/>
        <v>0</v>
      </c>
      <c r="BN539" s="216">
        <f t="shared" si="506"/>
        <v>0</v>
      </c>
    </row>
    <row r="540" spans="2:67" hidden="1" outlineLevel="1">
      <c r="D540">
        <v>5</v>
      </c>
      <c r="E540" s="51" t="str">
        <v>Llamadas entrantes de fijos</v>
      </c>
      <c r="J540" s="51" t="str">
        <v>minutos</v>
      </c>
      <c r="P540" s="215"/>
      <c r="Q540" s="215"/>
      <c r="R540" s="216">
        <f t="shared" ref="R540:AW540" si="507">R303</f>
        <v>6549232072.2028017</v>
      </c>
      <c r="S540" s="216">
        <f t="shared" si="507"/>
        <v>6825181411.5711222</v>
      </c>
      <c r="T540" s="216">
        <f t="shared" si="507"/>
        <v>7095475488.2029209</v>
      </c>
      <c r="U540" s="216">
        <f t="shared" si="507"/>
        <v>7610906133.2271271</v>
      </c>
      <c r="V540" s="216">
        <f t="shared" si="507"/>
        <v>7659523588.7987413</v>
      </c>
      <c r="W540" s="216">
        <f t="shared" si="507"/>
        <v>8438070417.2602425</v>
      </c>
      <c r="X540" s="216">
        <f t="shared" si="507"/>
        <v>9478750601.3193016</v>
      </c>
      <c r="Y540" s="216">
        <f t="shared" si="507"/>
        <v>10630483476.091694</v>
      </c>
      <c r="Z540" s="216">
        <f t="shared" si="507"/>
        <v>11708437663.005522</v>
      </c>
      <c r="AA540" s="216">
        <f t="shared" si="507"/>
        <v>12631148634.025949</v>
      </c>
      <c r="AB540" s="216">
        <f t="shared" si="507"/>
        <v>13471102406.718529</v>
      </c>
      <c r="AC540" s="216">
        <f t="shared" si="507"/>
        <v>14203316458.486692</v>
      </c>
      <c r="AD540" s="216">
        <f t="shared" si="507"/>
        <v>14873073214.495077</v>
      </c>
      <c r="AE540" s="216">
        <f t="shared" si="507"/>
        <v>15413046578.116564</v>
      </c>
      <c r="AF540" s="216">
        <f t="shared" si="507"/>
        <v>15940516323.72402</v>
      </c>
      <c r="AG540" s="216">
        <f t="shared" si="507"/>
        <v>16456404069.098728</v>
      </c>
      <c r="AH540" s="216">
        <f t="shared" si="507"/>
        <v>16650815812.283363</v>
      </c>
      <c r="AI540" s="216">
        <f t="shared" si="507"/>
        <v>16752901648.722141</v>
      </c>
      <c r="AJ540" s="216">
        <f t="shared" si="507"/>
        <v>16851271584.368467</v>
      </c>
      <c r="AK540" s="216">
        <f t="shared" si="507"/>
        <v>16945866295.64295</v>
      </c>
      <c r="AL540" s="216">
        <f t="shared" si="507"/>
        <v>17036280634.08489</v>
      </c>
      <c r="AM540" s="216">
        <f t="shared" si="507"/>
        <v>17122067761.921282</v>
      </c>
      <c r="AN540" s="216">
        <f t="shared" si="507"/>
        <v>17203097659.419327</v>
      </c>
      <c r="AO540" s="216">
        <f t="shared" si="507"/>
        <v>17279452794.073936</v>
      </c>
      <c r="AP540" s="216">
        <f t="shared" si="507"/>
        <v>17351417376.20113</v>
      </c>
      <c r="AQ540" s="216">
        <f t="shared" si="507"/>
        <v>17419046317.160297</v>
      </c>
      <c r="AR540" s="216">
        <f t="shared" si="507"/>
        <v>17481846012.473667</v>
      </c>
      <c r="AS540" s="216">
        <f t="shared" si="507"/>
        <v>17539544781.883411</v>
      </c>
      <c r="AT540" s="216">
        <f t="shared" si="507"/>
        <v>17592246714.783703</v>
      </c>
      <c r="AU540" s="216">
        <f t="shared" si="507"/>
        <v>17639993199.121174</v>
      </c>
      <c r="AV540" s="216">
        <f t="shared" si="507"/>
        <v>17682723548.852951</v>
      </c>
      <c r="AW540" s="216">
        <f t="shared" si="507"/>
        <v>17720408693.423115</v>
      </c>
      <c r="AX540" s="216">
        <f t="shared" ref="AX540:BN540" si="508">AX303</f>
        <v>17753149191.698112</v>
      </c>
      <c r="AY540" s="216">
        <f t="shared" si="508"/>
        <v>17781091863.141731</v>
      </c>
      <c r="AZ540" s="216">
        <f t="shared" si="508"/>
        <v>17804312959.93325</v>
      </c>
      <c r="BA540" s="216">
        <f t="shared" si="508"/>
        <v>17822790324.374199</v>
      </c>
      <c r="BB540" s="216">
        <f t="shared" si="508"/>
        <v>17836515717.897854</v>
      </c>
      <c r="BC540" s="216">
        <f t="shared" si="508"/>
        <v>17845582040.528145</v>
      </c>
      <c r="BD540" s="216">
        <f t="shared" si="508"/>
        <v>17850132111.36079</v>
      </c>
      <c r="BE540" s="216">
        <f t="shared" si="508"/>
        <v>17850264396.386879</v>
      </c>
      <c r="BF540" s="216">
        <f t="shared" si="508"/>
        <v>17845987423.248333</v>
      </c>
      <c r="BG540" s="216">
        <f t="shared" si="508"/>
        <v>17837291655.57901</v>
      </c>
      <c r="BH540" s="216">
        <f t="shared" si="508"/>
        <v>17824233234.886845</v>
      </c>
      <c r="BI540" s="216">
        <f t="shared" si="508"/>
        <v>17806918851.983215</v>
      </c>
      <c r="BJ540" s="216">
        <f t="shared" si="508"/>
        <v>17791829200.57935</v>
      </c>
      <c r="BK540" s="216">
        <f t="shared" si="508"/>
        <v>17781076978.062027</v>
      </c>
      <c r="BL540" s="216">
        <f t="shared" si="508"/>
        <v>17770322164.203342</v>
      </c>
      <c r="BM540" s="216">
        <f t="shared" si="508"/>
        <v>17759564778.382202</v>
      </c>
      <c r="BN540" s="216">
        <f t="shared" si="508"/>
        <v>17748804839.970856</v>
      </c>
    </row>
    <row r="541" spans="2:67" hidden="1" outlineLevel="1">
      <c r="D541">
        <v>6</v>
      </c>
      <c r="E541" s="51" t="str">
        <v>Llamadas entrantes de otros móviles</v>
      </c>
      <c r="J541" s="51" t="str">
        <v>minutos</v>
      </c>
      <c r="P541" s="215"/>
      <c r="Q541" s="215"/>
      <c r="R541" s="216">
        <f t="shared" ref="R541:AW541" si="509">R298</f>
        <v>630666592.34957957</v>
      </c>
      <c r="S541" s="216">
        <f t="shared" si="509"/>
        <v>1002194856.6090163</v>
      </c>
      <c r="T541" s="216">
        <f t="shared" si="509"/>
        <v>2231998874.4285808</v>
      </c>
      <c r="U541" s="216">
        <f t="shared" si="509"/>
        <v>3648646224.7742538</v>
      </c>
      <c r="V541" s="216">
        <f t="shared" si="509"/>
        <v>5942708071.371419</v>
      </c>
      <c r="W541" s="216">
        <f t="shared" si="509"/>
        <v>6934759508.1352043</v>
      </c>
      <c r="X541" s="216">
        <f t="shared" si="509"/>
        <v>7951447873.0462484</v>
      </c>
      <c r="Y541" s="216">
        <f t="shared" si="509"/>
        <v>9068911458.7668324</v>
      </c>
      <c r="Z541" s="216">
        <f t="shared" si="509"/>
        <v>10147656744.250891</v>
      </c>
      <c r="AA541" s="216">
        <f t="shared" si="509"/>
        <v>11094558548.177603</v>
      </c>
      <c r="AB541" s="216">
        <f t="shared" si="509"/>
        <v>11970314812.284222</v>
      </c>
      <c r="AC541" s="216">
        <f t="shared" si="509"/>
        <v>12751181452.769356</v>
      </c>
      <c r="AD541" s="216">
        <f t="shared" si="509"/>
        <v>13480547551.715675</v>
      </c>
      <c r="AE541" s="216">
        <f t="shared" si="509"/>
        <v>14079900069.600672</v>
      </c>
      <c r="AF541" s="216">
        <f t="shared" si="509"/>
        <v>14675573436.029997</v>
      </c>
      <c r="AG541" s="216">
        <f t="shared" si="509"/>
        <v>15268704425.962578</v>
      </c>
      <c r="AH541" s="216">
        <f t="shared" si="509"/>
        <v>15453171357.287619</v>
      </c>
      <c r="AI541" s="216">
        <f t="shared" si="509"/>
        <v>15530772338.766008</v>
      </c>
      <c r="AJ541" s="216">
        <f t="shared" si="509"/>
        <v>15604992618.566082</v>
      </c>
      <c r="AK541" s="216">
        <f t="shared" si="509"/>
        <v>15675658515.805416</v>
      </c>
      <c r="AL541" s="216">
        <f t="shared" si="509"/>
        <v>15742633562.216499</v>
      </c>
      <c r="AM541" s="216">
        <f t="shared" si="509"/>
        <v>15805776831.942654</v>
      </c>
      <c r="AN541" s="216">
        <f t="shared" si="509"/>
        <v>15864935380.145967</v>
      </c>
      <c r="AO541" s="216">
        <f t="shared" si="509"/>
        <v>15919952035.533596</v>
      </c>
      <c r="AP541" s="216">
        <f t="shared" si="509"/>
        <v>15970680919.371977</v>
      </c>
      <c r="AQ541" s="216">
        <f t="shared" si="509"/>
        <v>16017026110.945625</v>
      </c>
      <c r="AR541" s="216">
        <f t="shared" si="509"/>
        <v>16058965289.289425</v>
      </c>
      <c r="AS541" s="216">
        <f t="shared" si="509"/>
        <v>16096509020.540709</v>
      </c>
      <c r="AT541" s="216">
        <f t="shared" si="509"/>
        <v>16129635247.887793</v>
      </c>
      <c r="AU541" s="216">
        <f t="shared" si="509"/>
        <v>16158285626.441092</v>
      </c>
      <c r="AV541" s="216">
        <f t="shared" si="509"/>
        <v>16182442193.767128</v>
      </c>
      <c r="AW541" s="216">
        <f t="shared" si="509"/>
        <v>16202183667.589039</v>
      </c>
      <c r="AX541" s="216">
        <f t="shared" ref="AX541:BN541" si="510">AX298</f>
        <v>16217635685.883577</v>
      </c>
      <c r="AY541" s="216">
        <f t="shared" si="510"/>
        <v>16228884626.823429</v>
      </c>
      <c r="AZ541" s="216">
        <f t="shared" si="510"/>
        <v>16235960901.072607</v>
      </c>
      <c r="BA541" s="216">
        <f t="shared" si="510"/>
        <v>16238899773.114473</v>
      </c>
      <c r="BB541" s="216">
        <f t="shared" si="510"/>
        <v>16237792937.209578</v>
      </c>
      <c r="BC541" s="216">
        <f t="shared" si="510"/>
        <v>16232762564.320833</v>
      </c>
      <c r="BD541" s="216">
        <f t="shared" si="510"/>
        <v>16223906094.045977</v>
      </c>
      <c r="BE541" s="216">
        <f t="shared" si="510"/>
        <v>16211279592.951229</v>
      </c>
      <c r="BF541" s="216">
        <f t="shared" si="510"/>
        <v>16194925160.49003</v>
      </c>
      <c r="BG541" s="216">
        <f t="shared" si="510"/>
        <v>16174900349.091669</v>
      </c>
      <c r="BH541" s="216">
        <f t="shared" si="510"/>
        <v>16151273475.437849</v>
      </c>
      <c r="BI541" s="216">
        <f t="shared" si="510"/>
        <v>16124103808.955175</v>
      </c>
      <c r="BJ541" s="216">
        <f t="shared" si="510"/>
        <v>16101970392.775129</v>
      </c>
      <c r="BK541" s="216">
        <f t="shared" si="510"/>
        <v>16086639229.541481</v>
      </c>
      <c r="BL541" s="216">
        <f t="shared" si="510"/>
        <v>16071322663.562721</v>
      </c>
      <c r="BM541" s="216">
        <f t="shared" si="510"/>
        <v>16056020680.940376</v>
      </c>
      <c r="BN541" s="216">
        <f t="shared" si="510"/>
        <v>16040733267.7892</v>
      </c>
    </row>
    <row r="542" spans="2:67" hidden="1" outlineLevel="1">
      <c r="D542">
        <v>7</v>
      </c>
      <c r="E542" s="51" t="str">
        <v>Llamadas entrantes internacionales</v>
      </c>
      <c r="J542" s="51" t="str">
        <v>minutos</v>
      </c>
      <c r="P542" s="215"/>
      <c r="Q542" s="215"/>
      <c r="R542" s="216">
        <f t="shared" ref="R542:AW542" si="511">R294</f>
        <v>0</v>
      </c>
      <c r="S542" s="216">
        <f t="shared" si="511"/>
        <v>0</v>
      </c>
      <c r="T542" s="216">
        <f t="shared" si="511"/>
        <v>0</v>
      </c>
      <c r="U542" s="216">
        <f t="shared" si="511"/>
        <v>0</v>
      </c>
      <c r="V542" s="216">
        <f t="shared" si="511"/>
        <v>0</v>
      </c>
      <c r="W542" s="216">
        <f t="shared" si="511"/>
        <v>0</v>
      </c>
      <c r="X542" s="216">
        <f t="shared" si="511"/>
        <v>0</v>
      </c>
      <c r="Y542" s="216">
        <f t="shared" si="511"/>
        <v>0</v>
      </c>
      <c r="Z542" s="216">
        <f t="shared" si="511"/>
        <v>0</v>
      </c>
      <c r="AA542" s="216">
        <f t="shared" si="511"/>
        <v>0</v>
      </c>
      <c r="AB542" s="216">
        <f t="shared" si="511"/>
        <v>0</v>
      </c>
      <c r="AC542" s="216">
        <f t="shared" si="511"/>
        <v>0</v>
      </c>
      <c r="AD542" s="216">
        <f t="shared" si="511"/>
        <v>0</v>
      </c>
      <c r="AE542" s="216">
        <f t="shared" si="511"/>
        <v>0</v>
      </c>
      <c r="AF542" s="216">
        <f t="shared" si="511"/>
        <v>0</v>
      </c>
      <c r="AG542" s="216">
        <f t="shared" si="511"/>
        <v>0</v>
      </c>
      <c r="AH542" s="216">
        <f t="shared" si="511"/>
        <v>0</v>
      </c>
      <c r="AI542" s="216">
        <f t="shared" si="511"/>
        <v>0</v>
      </c>
      <c r="AJ542" s="216">
        <f t="shared" si="511"/>
        <v>0</v>
      </c>
      <c r="AK542" s="216">
        <f t="shared" si="511"/>
        <v>0</v>
      </c>
      <c r="AL542" s="216">
        <f t="shared" si="511"/>
        <v>0</v>
      </c>
      <c r="AM542" s="216">
        <f t="shared" si="511"/>
        <v>0</v>
      </c>
      <c r="AN542" s="216">
        <f t="shared" si="511"/>
        <v>0</v>
      </c>
      <c r="AO542" s="216">
        <f t="shared" si="511"/>
        <v>0</v>
      </c>
      <c r="AP542" s="216">
        <f t="shared" si="511"/>
        <v>0</v>
      </c>
      <c r="AQ542" s="216">
        <f t="shared" si="511"/>
        <v>0</v>
      </c>
      <c r="AR542" s="216">
        <f t="shared" si="511"/>
        <v>0</v>
      </c>
      <c r="AS542" s="216">
        <f t="shared" si="511"/>
        <v>0</v>
      </c>
      <c r="AT542" s="216">
        <f t="shared" si="511"/>
        <v>0</v>
      </c>
      <c r="AU542" s="216">
        <f t="shared" si="511"/>
        <v>0</v>
      </c>
      <c r="AV542" s="216">
        <f t="shared" si="511"/>
        <v>0</v>
      </c>
      <c r="AW542" s="216">
        <f t="shared" si="511"/>
        <v>0</v>
      </c>
      <c r="AX542" s="216">
        <f t="shared" ref="AX542:BN542" si="512">AX294</f>
        <v>0</v>
      </c>
      <c r="AY542" s="216">
        <f t="shared" si="512"/>
        <v>0</v>
      </c>
      <c r="AZ542" s="216">
        <f t="shared" si="512"/>
        <v>0</v>
      </c>
      <c r="BA542" s="216">
        <f t="shared" si="512"/>
        <v>0</v>
      </c>
      <c r="BB542" s="216">
        <f t="shared" si="512"/>
        <v>0</v>
      </c>
      <c r="BC542" s="216">
        <f t="shared" si="512"/>
        <v>0</v>
      </c>
      <c r="BD542" s="216">
        <f t="shared" si="512"/>
        <v>0</v>
      </c>
      <c r="BE542" s="216">
        <f t="shared" si="512"/>
        <v>0</v>
      </c>
      <c r="BF542" s="216">
        <f t="shared" si="512"/>
        <v>0</v>
      </c>
      <c r="BG542" s="216">
        <f t="shared" si="512"/>
        <v>0</v>
      </c>
      <c r="BH542" s="216">
        <f t="shared" si="512"/>
        <v>0</v>
      </c>
      <c r="BI542" s="216">
        <f t="shared" si="512"/>
        <v>0</v>
      </c>
      <c r="BJ542" s="216">
        <f t="shared" si="512"/>
        <v>0</v>
      </c>
      <c r="BK542" s="216">
        <f t="shared" si="512"/>
        <v>0</v>
      </c>
      <c r="BL542" s="216">
        <f t="shared" si="512"/>
        <v>0</v>
      </c>
      <c r="BM542" s="216">
        <f t="shared" si="512"/>
        <v>0</v>
      </c>
      <c r="BN542" s="216">
        <f t="shared" si="512"/>
        <v>0</v>
      </c>
    </row>
    <row r="543" spans="2:67" hidden="1" outlineLevel="1">
      <c r="D543">
        <v>8</v>
      </c>
      <c r="E543" s="51" t="str">
        <v>Roaming in originación</v>
      </c>
      <c r="J543" s="51" t="str">
        <v>minutos</v>
      </c>
      <c r="P543" s="215"/>
      <c r="Q543" s="215"/>
      <c r="R543" s="216">
        <f t="shared" ref="R543" si="513">R344</f>
        <v>162237174.8917304</v>
      </c>
      <c r="S543" s="216">
        <f t="shared" ref="S543:BN543" si="514">S344</f>
        <v>257811756.95627135</v>
      </c>
      <c r="T543" s="216">
        <f t="shared" si="514"/>
        <v>382783545.89836389</v>
      </c>
      <c r="U543" s="216">
        <f t="shared" si="514"/>
        <v>469301896.49132049</v>
      </c>
      <c r="V543" s="216">
        <f t="shared" si="514"/>
        <v>497363799.99476707</v>
      </c>
      <c r="W543" s="216">
        <f t="shared" si="514"/>
        <v>564810720.5800935</v>
      </c>
      <c r="X543" s="216">
        <f t="shared" si="514"/>
        <v>647616258.0060364</v>
      </c>
      <c r="Y543" s="216">
        <f t="shared" si="514"/>
        <v>738629567.45569324</v>
      </c>
      <c r="Z543" s="216">
        <f t="shared" si="514"/>
        <v>826489413.39582574</v>
      </c>
      <c r="AA543" s="216">
        <f t="shared" si="514"/>
        <v>903611091.45359218</v>
      </c>
      <c r="AB543" s="216">
        <f t="shared" si="514"/>
        <v>974938226.30265641</v>
      </c>
      <c r="AC543" s="216">
        <f t="shared" si="514"/>
        <v>1038536949.4266489</v>
      </c>
      <c r="AD543" s="216">
        <f t="shared" si="514"/>
        <v>1097941142.3808961</v>
      </c>
      <c r="AE543" s="216">
        <f t="shared" si="514"/>
        <v>1146756206.1348729</v>
      </c>
      <c r="AF543" s="216">
        <f t="shared" si="514"/>
        <v>1195271616.500385</v>
      </c>
      <c r="AG543" s="216">
        <f t="shared" si="514"/>
        <v>1243579959.6273828</v>
      </c>
      <c r="AH543" s="216">
        <f t="shared" si="514"/>
        <v>1258604114.4351552</v>
      </c>
      <c r="AI543" s="216">
        <f t="shared" si="514"/>
        <v>1264924429.6840279</v>
      </c>
      <c r="AJ543" s="216">
        <f t="shared" si="514"/>
        <v>1270969399.1838872</v>
      </c>
      <c r="AK543" s="216">
        <f t="shared" si="514"/>
        <v>1276724877.2640374</v>
      </c>
      <c r="AL543" s="216">
        <f t="shared" si="514"/>
        <v>1282179749.0847478</v>
      </c>
      <c r="AM543" s="216">
        <f t="shared" si="514"/>
        <v>1287322536.7520022</v>
      </c>
      <c r="AN543" s="216">
        <f t="shared" si="514"/>
        <v>1292140783.469857</v>
      </c>
      <c r="AO543" s="216">
        <f t="shared" si="514"/>
        <v>1296621688.2131202</v>
      </c>
      <c r="AP543" s="216">
        <f t="shared" si="514"/>
        <v>1300753369.6941247</v>
      </c>
      <c r="AQ543" s="216">
        <f t="shared" si="514"/>
        <v>1304528015.522495</v>
      </c>
      <c r="AR543" s="216">
        <f t="shared" si="514"/>
        <v>1307943807.7375114</v>
      </c>
      <c r="AS543" s="216">
        <f t="shared" si="514"/>
        <v>1311001606.9122956</v>
      </c>
      <c r="AT543" s="216">
        <f t="shared" si="514"/>
        <v>1313699616.600455</v>
      </c>
      <c r="AU543" s="216">
        <f t="shared" si="514"/>
        <v>1316033084.8247821</v>
      </c>
      <c r="AV543" s="216">
        <f t="shared" si="514"/>
        <v>1318000548.6109674</v>
      </c>
      <c r="AW543" s="216">
        <f t="shared" si="514"/>
        <v>1319608419.2287714</v>
      </c>
      <c r="AX543" s="216">
        <f t="shared" si="514"/>
        <v>1320866929.4304757</v>
      </c>
      <c r="AY543" s="216">
        <f t="shared" si="514"/>
        <v>1321783114.4013526</v>
      </c>
      <c r="AZ543" s="216">
        <f t="shared" si="514"/>
        <v>1322359450.9784195</v>
      </c>
      <c r="BA543" s="216">
        <f t="shared" si="514"/>
        <v>1322598811.3244722</v>
      </c>
      <c r="BB543" s="216">
        <f t="shared" si="514"/>
        <v>1322508663.6006362</v>
      </c>
      <c r="BC543" s="216">
        <f t="shared" si="514"/>
        <v>1322098958.183636</v>
      </c>
      <c r="BD543" s="216">
        <f t="shared" si="514"/>
        <v>1321377631.1712327</v>
      </c>
      <c r="BE543" s="216">
        <f t="shared" si="514"/>
        <v>1320349248.9795556</v>
      </c>
      <c r="BF543" s="216">
        <f t="shared" si="514"/>
        <v>1319017240.4546382</v>
      </c>
      <c r="BG543" s="216">
        <f t="shared" si="514"/>
        <v>1317386293.030705</v>
      </c>
      <c r="BH543" s="216">
        <f t="shared" si="514"/>
        <v>1315461970.8508494</v>
      </c>
      <c r="BI543" s="216">
        <f t="shared" si="514"/>
        <v>1313249101.1924284</v>
      </c>
      <c r="BJ543" s="216">
        <f t="shared" si="514"/>
        <v>1311446415.6448061</v>
      </c>
      <c r="BK543" s="216">
        <f t="shared" si="514"/>
        <v>1310197748.6444335</v>
      </c>
      <c r="BL543" s="216">
        <f t="shared" si="514"/>
        <v>1308950270.5369191</v>
      </c>
      <c r="BM543" s="216">
        <f t="shared" si="514"/>
        <v>1307703980.1902833</v>
      </c>
      <c r="BN543" s="216">
        <f t="shared" si="514"/>
        <v>1306458876.4736235</v>
      </c>
    </row>
    <row r="544" spans="2:67" hidden="1" outlineLevel="1">
      <c r="D544">
        <v>9</v>
      </c>
      <c r="E544" s="51" t="str">
        <v>Roaming in terminación</v>
      </c>
      <c r="J544" s="51" t="str">
        <v>minutos</v>
      </c>
      <c r="P544" s="215"/>
      <c r="Q544" s="215"/>
      <c r="R544" s="216">
        <f t="shared" ref="R544" si="515">R345</f>
        <v>108158116.59448694</v>
      </c>
      <c r="S544" s="216">
        <f t="shared" ref="S544:BN544" si="516">S345</f>
        <v>171874504.63751423</v>
      </c>
      <c r="T544" s="216">
        <f t="shared" si="516"/>
        <v>255189030.59890929</v>
      </c>
      <c r="U544" s="216">
        <f t="shared" si="516"/>
        <v>312867930.9942137</v>
      </c>
      <c r="V544" s="216">
        <f t="shared" si="516"/>
        <v>331575866.66317809</v>
      </c>
      <c r="W544" s="216">
        <f t="shared" si="516"/>
        <v>376540480.386729</v>
      </c>
      <c r="X544" s="216">
        <f t="shared" si="516"/>
        <v>431744172.00402433</v>
      </c>
      <c r="Y544" s="216">
        <f t="shared" si="516"/>
        <v>492419711.63712883</v>
      </c>
      <c r="Z544" s="216">
        <f t="shared" si="516"/>
        <v>550992942.26388395</v>
      </c>
      <c r="AA544" s="216">
        <f t="shared" si="516"/>
        <v>602407394.30239475</v>
      </c>
      <c r="AB544" s="216">
        <f t="shared" si="516"/>
        <v>649958817.53510427</v>
      </c>
      <c r="AC544" s="216">
        <f t="shared" si="516"/>
        <v>692357966.28443265</v>
      </c>
      <c r="AD544" s="216">
        <f t="shared" si="516"/>
        <v>731960761.58726406</v>
      </c>
      <c r="AE544" s="216">
        <f t="shared" si="516"/>
        <v>764504137.42324877</v>
      </c>
      <c r="AF544" s="216">
        <f t="shared" si="516"/>
        <v>796847744.33359015</v>
      </c>
      <c r="AG544" s="216">
        <f t="shared" si="516"/>
        <v>829053306.41825521</v>
      </c>
      <c r="AH544" s="216">
        <f t="shared" si="516"/>
        <v>839069409.62343693</v>
      </c>
      <c r="AI544" s="216">
        <f t="shared" si="516"/>
        <v>843282953.12268543</v>
      </c>
      <c r="AJ544" s="216">
        <f t="shared" si="516"/>
        <v>847312932.78925824</v>
      </c>
      <c r="AK544" s="216">
        <f t="shared" si="516"/>
        <v>851149918.17602503</v>
      </c>
      <c r="AL544" s="216">
        <f t="shared" si="516"/>
        <v>854786499.38983202</v>
      </c>
      <c r="AM544" s="216">
        <f t="shared" si="516"/>
        <v>858215024.50133491</v>
      </c>
      <c r="AN544" s="216">
        <f t="shared" si="516"/>
        <v>861427188.97990477</v>
      </c>
      <c r="AO544" s="216">
        <f t="shared" si="516"/>
        <v>864414458.80874693</v>
      </c>
      <c r="AP544" s="216">
        <f t="shared" si="516"/>
        <v>867168913.12941647</v>
      </c>
      <c r="AQ544" s="216">
        <f t="shared" si="516"/>
        <v>869685343.68166339</v>
      </c>
      <c r="AR544" s="216">
        <f t="shared" si="516"/>
        <v>871962538.4916743</v>
      </c>
      <c r="AS544" s="216">
        <f t="shared" si="516"/>
        <v>874001071.27486384</v>
      </c>
      <c r="AT544" s="216">
        <f t="shared" si="516"/>
        <v>875799744.40030348</v>
      </c>
      <c r="AU544" s="216">
        <f t="shared" si="516"/>
        <v>877355389.88318813</v>
      </c>
      <c r="AV544" s="216">
        <f t="shared" si="516"/>
        <v>878667032.40731168</v>
      </c>
      <c r="AW544" s="216">
        <f t="shared" si="516"/>
        <v>879738946.15251434</v>
      </c>
      <c r="AX544" s="216">
        <f t="shared" si="516"/>
        <v>880577952.95365047</v>
      </c>
      <c r="AY544" s="216">
        <f t="shared" si="516"/>
        <v>881188742.93423522</v>
      </c>
      <c r="AZ544" s="216">
        <f t="shared" si="516"/>
        <v>881572967.31894648</v>
      </c>
      <c r="BA544" s="216">
        <f t="shared" si="516"/>
        <v>881732540.88298154</v>
      </c>
      <c r="BB544" s="216">
        <f t="shared" si="516"/>
        <v>881672442.40042424</v>
      </c>
      <c r="BC544" s="216">
        <f t="shared" si="516"/>
        <v>881399305.45575738</v>
      </c>
      <c r="BD544" s="216">
        <f t="shared" si="516"/>
        <v>880918420.7808218</v>
      </c>
      <c r="BE544" s="216">
        <f t="shared" si="516"/>
        <v>880232832.65303707</v>
      </c>
      <c r="BF544" s="216">
        <f t="shared" si="516"/>
        <v>879344826.96975887</v>
      </c>
      <c r="BG544" s="216">
        <f t="shared" si="516"/>
        <v>878257528.68713665</v>
      </c>
      <c r="BH544" s="216">
        <f t="shared" si="516"/>
        <v>876974647.23389971</v>
      </c>
      <c r="BI544" s="216">
        <f t="shared" si="516"/>
        <v>875499400.79495227</v>
      </c>
      <c r="BJ544" s="216">
        <f t="shared" si="516"/>
        <v>874297610.42987084</v>
      </c>
      <c r="BK544" s="216">
        <f t="shared" si="516"/>
        <v>873465165.76295567</v>
      </c>
      <c r="BL544" s="216">
        <f t="shared" si="516"/>
        <v>872633513.69127941</v>
      </c>
      <c r="BM544" s="216">
        <f t="shared" si="516"/>
        <v>871802653.46018887</v>
      </c>
      <c r="BN544" s="216">
        <f t="shared" si="516"/>
        <v>870972584.31574905</v>
      </c>
    </row>
    <row r="545" spans="4:66" hidden="1" outlineLevel="1">
      <c r="D545">
        <v>10</v>
      </c>
      <c r="E545" s="51" t="str">
        <v>SMS on-net</v>
      </c>
      <c r="J545" s="51" t="str">
        <v>mensajes</v>
      </c>
      <c r="P545" s="215"/>
      <c r="Q545" s="215"/>
      <c r="R545" s="216">
        <f t="shared" ref="R545" si="517">R417</f>
        <v>0</v>
      </c>
      <c r="S545" s="216" t="e">
        <f t="shared" ref="S545:BN545" si="518">S417</f>
        <v>#DIV/0!</v>
      </c>
      <c r="T545" s="216" t="e">
        <f t="shared" si="518"/>
        <v>#DIV/0!</v>
      </c>
      <c r="U545" s="216" t="e">
        <f t="shared" si="518"/>
        <v>#DIV/0!</v>
      </c>
      <c r="V545" s="216" t="e">
        <f t="shared" si="518"/>
        <v>#DIV/0!</v>
      </c>
      <c r="W545" s="216" t="e">
        <f t="shared" si="518"/>
        <v>#DIV/0!</v>
      </c>
      <c r="X545" s="216" t="e">
        <f t="shared" si="518"/>
        <v>#DIV/0!</v>
      </c>
      <c r="Y545" s="216" t="e">
        <f t="shared" si="518"/>
        <v>#DIV/0!</v>
      </c>
      <c r="Z545" s="216" t="e">
        <f t="shared" si="518"/>
        <v>#DIV/0!</v>
      </c>
      <c r="AA545" s="216" t="e">
        <f t="shared" si="518"/>
        <v>#DIV/0!</v>
      </c>
      <c r="AB545" s="216" t="e">
        <f t="shared" si="518"/>
        <v>#DIV/0!</v>
      </c>
      <c r="AC545" s="216" t="e">
        <f t="shared" si="518"/>
        <v>#DIV/0!</v>
      </c>
      <c r="AD545" s="216" t="e">
        <f t="shared" si="518"/>
        <v>#DIV/0!</v>
      </c>
      <c r="AE545" s="216" t="e">
        <f t="shared" si="518"/>
        <v>#DIV/0!</v>
      </c>
      <c r="AF545" s="216" t="e">
        <f t="shared" si="518"/>
        <v>#DIV/0!</v>
      </c>
      <c r="AG545" s="216" t="e">
        <f t="shared" si="518"/>
        <v>#DIV/0!</v>
      </c>
      <c r="AH545" s="216" t="e">
        <f t="shared" si="518"/>
        <v>#DIV/0!</v>
      </c>
      <c r="AI545" s="216" t="e">
        <f t="shared" si="518"/>
        <v>#DIV/0!</v>
      </c>
      <c r="AJ545" s="216" t="e">
        <f t="shared" si="518"/>
        <v>#DIV/0!</v>
      </c>
      <c r="AK545" s="216" t="e">
        <f t="shared" si="518"/>
        <v>#DIV/0!</v>
      </c>
      <c r="AL545" s="216" t="e">
        <f t="shared" si="518"/>
        <v>#DIV/0!</v>
      </c>
      <c r="AM545" s="216" t="e">
        <f t="shared" si="518"/>
        <v>#DIV/0!</v>
      </c>
      <c r="AN545" s="216" t="e">
        <f t="shared" si="518"/>
        <v>#DIV/0!</v>
      </c>
      <c r="AO545" s="216" t="e">
        <f t="shared" si="518"/>
        <v>#DIV/0!</v>
      </c>
      <c r="AP545" s="216" t="e">
        <f t="shared" si="518"/>
        <v>#DIV/0!</v>
      </c>
      <c r="AQ545" s="216" t="e">
        <f t="shared" si="518"/>
        <v>#DIV/0!</v>
      </c>
      <c r="AR545" s="216" t="e">
        <f t="shared" si="518"/>
        <v>#DIV/0!</v>
      </c>
      <c r="AS545" s="216" t="e">
        <f t="shared" si="518"/>
        <v>#DIV/0!</v>
      </c>
      <c r="AT545" s="216" t="e">
        <f t="shared" si="518"/>
        <v>#DIV/0!</v>
      </c>
      <c r="AU545" s="216" t="e">
        <f t="shared" si="518"/>
        <v>#DIV/0!</v>
      </c>
      <c r="AV545" s="216" t="e">
        <f t="shared" si="518"/>
        <v>#DIV/0!</v>
      </c>
      <c r="AW545" s="216" t="e">
        <f t="shared" si="518"/>
        <v>#DIV/0!</v>
      </c>
      <c r="AX545" s="216" t="e">
        <f t="shared" si="518"/>
        <v>#DIV/0!</v>
      </c>
      <c r="AY545" s="216" t="e">
        <f t="shared" si="518"/>
        <v>#DIV/0!</v>
      </c>
      <c r="AZ545" s="216" t="e">
        <f t="shared" si="518"/>
        <v>#DIV/0!</v>
      </c>
      <c r="BA545" s="216" t="e">
        <f t="shared" si="518"/>
        <v>#DIV/0!</v>
      </c>
      <c r="BB545" s="216" t="e">
        <f t="shared" si="518"/>
        <v>#DIV/0!</v>
      </c>
      <c r="BC545" s="216" t="e">
        <f t="shared" si="518"/>
        <v>#DIV/0!</v>
      </c>
      <c r="BD545" s="216" t="e">
        <f t="shared" si="518"/>
        <v>#DIV/0!</v>
      </c>
      <c r="BE545" s="216" t="e">
        <f t="shared" si="518"/>
        <v>#DIV/0!</v>
      </c>
      <c r="BF545" s="216" t="e">
        <f t="shared" si="518"/>
        <v>#DIV/0!</v>
      </c>
      <c r="BG545" s="216" t="e">
        <f t="shared" si="518"/>
        <v>#DIV/0!</v>
      </c>
      <c r="BH545" s="216" t="e">
        <f t="shared" si="518"/>
        <v>#DIV/0!</v>
      </c>
      <c r="BI545" s="216" t="e">
        <f t="shared" si="518"/>
        <v>#DIV/0!</v>
      </c>
      <c r="BJ545" s="216" t="e">
        <f t="shared" si="518"/>
        <v>#DIV/0!</v>
      </c>
      <c r="BK545" s="216" t="e">
        <f t="shared" si="518"/>
        <v>#DIV/0!</v>
      </c>
      <c r="BL545" s="216" t="e">
        <f t="shared" si="518"/>
        <v>#DIV/0!</v>
      </c>
      <c r="BM545" s="216" t="e">
        <f t="shared" si="518"/>
        <v>#DIV/0!</v>
      </c>
      <c r="BN545" s="216" t="e">
        <f t="shared" si="518"/>
        <v>#DIV/0!</v>
      </c>
    </row>
    <row r="546" spans="4:66" hidden="1" outlineLevel="1">
      <c r="D546">
        <v>11</v>
      </c>
      <c r="E546" s="51" t="str">
        <v>SMS salientes a otras redes</v>
      </c>
      <c r="J546" s="51" t="str">
        <v>mensajes</v>
      </c>
      <c r="P546" s="215"/>
      <c r="Q546" s="215"/>
      <c r="R546" s="216">
        <f t="shared" ref="R546" si="519">R418</f>
        <v>0</v>
      </c>
      <c r="S546" s="216" t="e">
        <f t="shared" ref="S546:BN546" si="520">S418</f>
        <v>#DIV/0!</v>
      </c>
      <c r="T546" s="216" t="e">
        <f t="shared" si="520"/>
        <v>#DIV/0!</v>
      </c>
      <c r="U546" s="216" t="e">
        <f t="shared" si="520"/>
        <v>#DIV/0!</v>
      </c>
      <c r="V546" s="216" t="e">
        <f t="shared" si="520"/>
        <v>#DIV/0!</v>
      </c>
      <c r="W546" s="216" t="e">
        <f t="shared" si="520"/>
        <v>#DIV/0!</v>
      </c>
      <c r="X546" s="216" t="e">
        <f t="shared" si="520"/>
        <v>#DIV/0!</v>
      </c>
      <c r="Y546" s="216" t="e">
        <f t="shared" si="520"/>
        <v>#DIV/0!</v>
      </c>
      <c r="Z546" s="216" t="e">
        <f t="shared" si="520"/>
        <v>#DIV/0!</v>
      </c>
      <c r="AA546" s="216" t="e">
        <f t="shared" si="520"/>
        <v>#DIV/0!</v>
      </c>
      <c r="AB546" s="216" t="e">
        <f t="shared" si="520"/>
        <v>#DIV/0!</v>
      </c>
      <c r="AC546" s="216" t="e">
        <f t="shared" si="520"/>
        <v>#DIV/0!</v>
      </c>
      <c r="AD546" s="216" t="e">
        <f t="shared" si="520"/>
        <v>#DIV/0!</v>
      </c>
      <c r="AE546" s="216" t="e">
        <f t="shared" si="520"/>
        <v>#DIV/0!</v>
      </c>
      <c r="AF546" s="216" t="e">
        <f t="shared" si="520"/>
        <v>#DIV/0!</v>
      </c>
      <c r="AG546" s="216" t="e">
        <f t="shared" si="520"/>
        <v>#DIV/0!</v>
      </c>
      <c r="AH546" s="216" t="e">
        <f t="shared" si="520"/>
        <v>#DIV/0!</v>
      </c>
      <c r="AI546" s="216" t="e">
        <f t="shared" si="520"/>
        <v>#DIV/0!</v>
      </c>
      <c r="AJ546" s="216" t="e">
        <f t="shared" si="520"/>
        <v>#DIV/0!</v>
      </c>
      <c r="AK546" s="216" t="e">
        <f t="shared" si="520"/>
        <v>#DIV/0!</v>
      </c>
      <c r="AL546" s="216" t="e">
        <f t="shared" si="520"/>
        <v>#DIV/0!</v>
      </c>
      <c r="AM546" s="216" t="e">
        <f t="shared" si="520"/>
        <v>#DIV/0!</v>
      </c>
      <c r="AN546" s="216" t="e">
        <f t="shared" si="520"/>
        <v>#DIV/0!</v>
      </c>
      <c r="AO546" s="216" t="e">
        <f t="shared" si="520"/>
        <v>#DIV/0!</v>
      </c>
      <c r="AP546" s="216" t="e">
        <f t="shared" si="520"/>
        <v>#DIV/0!</v>
      </c>
      <c r="AQ546" s="216" t="e">
        <f t="shared" si="520"/>
        <v>#DIV/0!</v>
      </c>
      <c r="AR546" s="216" t="e">
        <f t="shared" si="520"/>
        <v>#DIV/0!</v>
      </c>
      <c r="AS546" s="216" t="e">
        <f t="shared" si="520"/>
        <v>#DIV/0!</v>
      </c>
      <c r="AT546" s="216" t="e">
        <f t="shared" si="520"/>
        <v>#DIV/0!</v>
      </c>
      <c r="AU546" s="216" t="e">
        <f t="shared" si="520"/>
        <v>#DIV/0!</v>
      </c>
      <c r="AV546" s="216" t="e">
        <f t="shared" si="520"/>
        <v>#DIV/0!</v>
      </c>
      <c r="AW546" s="216" t="e">
        <f t="shared" si="520"/>
        <v>#DIV/0!</v>
      </c>
      <c r="AX546" s="216" t="e">
        <f t="shared" si="520"/>
        <v>#DIV/0!</v>
      </c>
      <c r="AY546" s="216" t="e">
        <f t="shared" si="520"/>
        <v>#DIV/0!</v>
      </c>
      <c r="AZ546" s="216" t="e">
        <f t="shared" si="520"/>
        <v>#DIV/0!</v>
      </c>
      <c r="BA546" s="216" t="e">
        <f t="shared" si="520"/>
        <v>#DIV/0!</v>
      </c>
      <c r="BB546" s="216" t="e">
        <f t="shared" si="520"/>
        <v>#DIV/0!</v>
      </c>
      <c r="BC546" s="216" t="e">
        <f t="shared" si="520"/>
        <v>#DIV/0!</v>
      </c>
      <c r="BD546" s="216" t="e">
        <f t="shared" si="520"/>
        <v>#DIV/0!</v>
      </c>
      <c r="BE546" s="216" t="e">
        <f t="shared" si="520"/>
        <v>#DIV/0!</v>
      </c>
      <c r="BF546" s="216" t="e">
        <f t="shared" si="520"/>
        <v>#DIV/0!</v>
      </c>
      <c r="BG546" s="216" t="e">
        <f t="shared" si="520"/>
        <v>#DIV/0!</v>
      </c>
      <c r="BH546" s="216" t="e">
        <f t="shared" si="520"/>
        <v>#DIV/0!</v>
      </c>
      <c r="BI546" s="216" t="e">
        <f t="shared" si="520"/>
        <v>#DIV/0!</v>
      </c>
      <c r="BJ546" s="216" t="e">
        <f t="shared" si="520"/>
        <v>#DIV/0!</v>
      </c>
      <c r="BK546" s="216" t="e">
        <f t="shared" si="520"/>
        <v>#DIV/0!</v>
      </c>
      <c r="BL546" s="216" t="e">
        <f t="shared" si="520"/>
        <v>#DIV/0!</v>
      </c>
      <c r="BM546" s="216" t="e">
        <f t="shared" si="520"/>
        <v>#DIV/0!</v>
      </c>
      <c r="BN546" s="216" t="e">
        <f t="shared" si="520"/>
        <v>#DIV/0!</v>
      </c>
    </row>
    <row r="547" spans="4:66" hidden="1" outlineLevel="1">
      <c r="D547">
        <v>12</v>
      </c>
      <c r="E547" s="51" t="str">
        <v>SMS entrantes de otras redes</v>
      </c>
      <c r="J547" s="51" t="str">
        <v>mensajes</v>
      </c>
      <c r="P547" s="215"/>
      <c r="Q547" s="215"/>
      <c r="R547" s="216">
        <f t="shared" ref="R547" si="521">R419</f>
        <v>0</v>
      </c>
      <c r="S547" s="216" t="e">
        <f t="shared" ref="S547:BN547" si="522">S419</f>
        <v>#DIV/0!</v>
      </c>
      <c r="T547" s="216" t="e">
        <f t="shared" si="522"/>
        <v>#DIV/0!</v>
      </c>
      <c r="U547" s="216" t="e">
        <f t="shared" si="522"/>
        <v>#DIV/0!</v>
      </c>
      <c r="V547" s="216" t="e">
        <f t="shared" si="522"/>
        <v>#DIV/0!</v>
      </c>
      <c r="W547" s="216" t="e">
        <f t="shared" si="522"/>
        <v>#DIV/0!</v>
      </c>
      <c r="X547" s="216" t="e">
        <f t="shared" si="522"/>
        <v>#DIV/0!</v>
      </c>
      <c r="Y547" s="216" t="e">
        <f t="shared" si="522"/>
        <v>#DIV/0!</v>
      </c>
      <c r="Z547" s="216" t="e">
        <f t="shared" si="522"/>
        <v>#DIV/0!</v>
      </c>
      <c r="AA547" s="216" t="e">
        <f t="shared" si="522"/>
        <v>#DIV/0!</v>
      </c>
      <c r="AB547" s="216" t="e">
        <f t="shared" si="522"/>
        <v>#DIV/0!</v>
      </c>
      <c r="AC547" s="216" t="e">
        <f t="shared" si="522"/>
        <v>#DIV/0!</v>
      </c>
      <c r="AD547" s="216" t="e">
        <f t="shared" si="522"/>
        <v>#DIV/0!</v>
      </c>
      <c r="AE547" s="216" t="e">
        <f t="shared" si="522"/>
        <v>#DIV/0!</v>
      </c>
      <c r="AF547" s="216" t="e">
        <f t="shared" si="522"/>
        <v>#DIV/0!</v>
      </c>
      <c r="AG547" s="216" t="e">
        <f t="shared" si="522"/>
        <v>#DIV/0!</v>
      </c>
      <c r="AH547" s="216" t="e">
        <f t="shared" si="522"/>
        <v>#DIV/0!</v>
      </c>
      <c r="AI547" s="216" t="e">
        <f t="shared" si="522"/>
        <v>#DIV/0!</v>
      </c>
      <c r="AJ547" s="216" t="e">
        <f t="shared" si="522"/>
        <v>#DIV/0!</v>
      </c>
      <c r="AK547" s="216" t="e">
        <f t="shared" si="522"/>
        <v>#DIV/0!</v>
      </c>
      <c r="AL547" s="216" t="e">
        <f t="shared" si="522"/>
        <v>#DIV/0!</v>
      </c>
      <c r="AM547" s="216" t="e">
        <f t="shared" si="522"/>
        <v>#DIV/0!</v>
      </c>
      <c r="AN547" s="216" t="e">
        <f t="shared" si="522"/>
        <v>#DIV/0!</v>
      </c>
      <c r="AO547" s="216" t="e">
        <f t="shared" si="522"/>
        <v>#DIV/0!</v>
      </c>
      <c r="AP547" s="216" t="e">
        <f t="shared" si="522"/>
        <v>#DIV/0!</v>
      </c>
      <c r="AQ547" s="216" t="e">
        <f t="shared" si="522"/>
        <v>#DIV/0!</v>
      </c>
      <c r="AR547" s="216" t="e">
        <f t="shared" si="522"/>
        <v>#DIV/0!</v>
      </c>
      <c r="AS547" s="216" t="e">
        <f t="shared" si="522"/>
        <v>#DIV/0!</v>
      </c>
      <c r="AT547" s="216" t="e">
        <f t="shared" si="522"/>
        <v>#DIV/0!</v>
      </c>
      <c r="AU547" s="216" t="e">
        <f t="shared" si="522"/>
        <v>#DIV/0!</v>
      </c>
      <c r="AV547" s="216" t="e">
        <f t="shared" si="522"/>
        <v>#DIV/0!</v>
      </c>
      <c r="AW547" s="216" t="e">
        <f t="shared" si="522"/>
        <v>#DIV/0!</v>
      </c>
      <c r="AX547" s="216" t="e">
        <f t="shared" si="522"/>
        <v>#DIV/0!</v>
      </c>
      <c r="AY547" s="216" t="e">
        <f t="shared" si="522"/>
        <v>#DIV/0!</v>
      </c>
      <c r="AZ547" s="216" t="e">
        <f t="shared" si="522"/>
        <v>#DIV/0!</v>
      </c>
      <c r="BA547" s="216" t="e">
        <f t="shared" si="522"/>
        <v>#DIV/0!</v>
      </c>
      <c r="BB547" s="216" t="e">
        <f t="shared" si="522"/>
        <v>#DIV/0!</v>
      </c>
      <c r="BC547" s="216" t="e">
        <f t="shared" si="522"/>
        <v>#DIV/0!</v>
      </c>
      <c r="BD547" s="216" t="e">
        <f t="shared" si="522"/>
        <v>#DIV/0!</v>
      </c>
      <c r="BE547" s="216" t="e">
        <f t="shared" si="522"/>
        <v>#DIV/0!</v>
      </c>
      <c r="BF547" s="216" t="e">
        <f t="shared" si="522"/>
        <v>#DIV/0!</v>
      </c>
      <c r="BG547" s="216" t="e">
        <f t="shared" si="522"/>
        <v>#DIV/0!</v>
      </c>
      <c r="BH547" s="216" t="e">
        <f t="shared" si="522"/>
        <v>#DIV/0!</v>
      </c>
      <c r="BI547" s="216" t="e">
        <f t="shared" si="522"/>
        <v>#DIV/0!</v>
      </c>
      <c r="BJ547" s="216" t="e">
        <f t="shared" si="522"/>
        <v>#DIV/0!</v>
      </c>
      <c r="BK547" s="216" t="e">
        <f t="shared" si="522"/>
        <v>#DIV/0!</v>
      </c>
      <c r="BL547" s="216" t="e">
        <f t="shared" si="522"/>
        <v>#DIV/0!</v>
      </c>
      <c r="BM547" s="216" t="e">
        <f t="shared" si="522"/>
        <v>#DIV/0!</v>
      </c>
      <c r="BN547" s="216" t="e">
        <f t="shared" si="522"/>
        <v>#DIV/0!</v>
      </c>
    </row>
    <row r="548" spans="4:66" hidden="1" outlineLevel="1">
      <c r="D548">
        <v>13</v>
      </c>
      <c r="E548" s="51" t="str">
        <v>Recuperación de correo de voz</v>
      </c>
      <c r="J548" s="51" t="str">
        <v>minutos</v>
      </c>
      <c r="P548" s="215"/>
      <c r="Q548" s="215"/>
      <c r="R548" s="216">
        <f t="shared" ref="R548" si="523">R436</f>
        <v>0</v>
      </c>
      <c r="S548" s="216">
        <f t="shared" ref="S548:BN548" si="524">S436</f>
        <v>0</v>
      </c>
      <c r="T548" s="216">
        <f t="shared" si="524"/>
        <v>0</v>
      </c>
      <c r="U548" s="216">
        <f t="shared" si="524"/>
        <v>0</v>
      </c>
      <c r="V548" s="216">
        <f t="shared" si="524"/>
        <v>0</v>
      </c>
      <c r="W548" s="216">
        <f t="shared" si="524"/>
        <v>0</v>
      </c>
      <c r="X548" s="216">
        <f t="shared" si="524"/>
        <v>0</v>
      </c>
      <c r="Y548" s="216">
        <f t="shared" si="524"/>
        <v>0</v>
      </c>
      <c r="Z548" s="216">
        <f t="shared" si="524"/>
        <v>0</v>
      </c>
      <c r="AA548" s="216">
        <f t="shared" si="524"/>
        <v>0</v>
      </c>
      <c r="AB548" s="216">
        <f t="shared" si="524"/>
        <v>0</v>
      </c>
      <c r="AC548" s="216">
        <f t="shared" si="524"/>
        <v>0</v>
      </c>
      <c r="AD548" s="216">
        <f t="shared" si="524"/>
        <v>0</v>
      </c>
      <c r="AE548" s="216">
        <f t="shared" si="524"/>
        <v>0</v>
      </c>
      <c r="AF548" s="216">
        <f t="shared" si="524"/>
        <v>0</v>
      </c>
      <c r="AG548" s="216">
        <f t="shared" si="524"/>
        <v>0</v>
      </c>
      <c r="AH548" s="216">
        <f t="shared" si="524"/>
        <v>0</v>
      </c>
      <c r="AI548" s="216">
        <f t="shared" si="524"/>
        <v>0</v>
      </c>
      <c r="AJ548" s="216">
        <f t="shared" si="524"/>
        <v>0</v>
      </c>
      <c r="AK548" s="216">
        <f t="shared" si="524"/>
        <v>0</v>
      </c>
      <c r="AL548" s="216">
        <f t="shared" si="524"/>
        <v>0</v>
      </c>
      <c r="AM548" s="216">
        <f t="shared" si="524"/>
        <v>0</v>
      </c>
      <c r="AN548" s="216">
        <f t="shared" si="524"/>
        <v>0</v>
      </c>
      <c r="AO548" s="216">
        <f t="shared" si="524"/>
        <v>0</v>
      </c>
      <c r="AP548" s="216">
        <f t="shared" si="524"/>
        <v>0</v>
      </c>
      <c r="AQ548" s="216">
        <f t="shared" si="524"/>
        <v>0</v>
      </c>
      <c r="AR548" s="216">
        <f t="shared" si="524"/>
        <v>0</v>
      </c>
      <c r="AS548" s="216">
        <f t="shared" si="524"/>
        <v>0</v>
      </c>
      <c r="AT548" s="216">
        <f t="shared" si="524"/>
        <v>0</v>
      </c>
      <c r="AU548" s="216">
        <f t="shared" si="524"/>
        <v>0</v>
      </c>
      <c r="AV548" s="216">
        <f t="shared" si="524"/>
        <v>0</v>
      </c>
      <c r="AW548" s="216">
        <f t="shared" si="524"/>
        <v>0</v>
      </c>
      <c r="AX548" s="216">
        <f t="shared" si="524"/>
        <v>0</v>
      </c>
      <c r="AY548" s="216">
        <f t="shared" si="524"/>
        <v>0</v>
      </c>
      <c r="AZ548" s="216">
        <f t="shared" si="524"/>
        <v>0</v>
      </c>
      <c r="BA548" s="216">
        <f t="shared" si="524"/>
        <v>0</v>
      </c>
      <c r="BB548" s="216">
        <f t="shared" si="524"/>
        <v>0</v>
      </c>
      <c r="BC548" s="216">
        <f t="shared" si="524"/>
        <v>0</v>
      </c>
      <c r="BD548" s="216">
        <f t="shared" si="524"/>
        <v>0</v>
      </c>
      <c r="BE548" s="216">
        <f t="shared" si="524"/>
        <v>0</v>
      </c>
      <c r="BF548" s="216">
        <f t="shared" si="524"/>
        <v>0</v>
      </c>
      <c r="BG548" s="216">
        <f t="shared" si="524"/>
        <v>0</v>
      </c>
      <c r="BH548" s="216">
        <f t="shared" si="524"/>
        <v>0</v>
      </c>
      <c r="BI548" s="216">
        <f t="shared" si="524"/>
        <v>0</v>
      </c>
      <c r="BJ548" s="216">
        <f t="shared" si="524"/>
        <v>0</v>
      </c>
      <c r="BK548" s="216">
        <f t="shared" si="524"/>
        <v>0</v>
      </c>
      <c r="BL548" s="216">
        <f t="shared" si="524"/>
        <v>0</v>
      </c>
      <c r="BM548" s="216">
        <f t="shared" si="524"/>
        <v>0</v>
      </c>
      <c r="BN548" s="216">
        <f t="shared" si="524"/>
        <v>0</v>
      </c>
    </row>
    <row r="549" spans="4:66" hidden="1" outlineLevel="1">
      <c r="D549">
        <v>14</v>
      </c>
      <c r="E549" s="51" t="str">
        <v>Depósito de corroe de voz</v>
      </c>
      <c r="J549" s="51" t="str">
        <v>minutos</v>
      </c>
      <c r="P549" s="215"/>
      <c r="Q549" s="215"/>
      <c r="R549" s="216">
        <f t="shared" ref="R549" si="525">R437</f>
        <v>0</v>
      </c>
      <c r="S549" s="216">
        <f t="shared" ref="S549:BN549" si="526">S437</f>
        <v>0</v>
      </c>
      <c r="T549" s="216">
        <f t="shared" si="526"/>
        <v>0</v>
      </c>
      <c r="U549" s="216">
        <f t="shared" si="526"/>
        <v>0</v>
      </c>
      <c r="V549" s="216">
        <f t="shared" si="526"/>
        <v>0</v>
      </c>
      <c r="W549" s="216">
        <f t="shared" si="526"/>
        <v>0</v>
      </c>
      <c r="X549" s="216">
        <f t="shared" si="526"/>
        <v>0</v>
      </c>
      <c r="Y549" s="216">
        <f t="shared" si="526"/>
        <v>0</v>
      </c>
      <c r="Z549" s="216">
        <f t="shared" si="526"/>
        <v>0</v>
      </c>
      <c r="AA549" s="216">
        <f t="shared" si="526"/>
        <v>0</v>
      </c>
      <c r="AB549" s="216">
        <f t="shared" si="526"/>
        <v>0</v>
      </c>
      <c r="AC549" s="216">
        <f t="shared" si="526"/>
        <v>0</v>
      </c>
      <c r="AD549" s="216">
        <f t="shared" si="526"/>
        <v>0</v>
      </c>
      <c r="AE549" s="216">
        <f t="shared" si="526"/>
        <v>0</v>
      </c>
      <c r="AF549" s="216">
        <f t="shared" si="526"/>
        <v>0</v>
      </c>
      <c r="AG549" s="216">
        <f t="shared" si="526"/>
        <v>0</v>
      </c>
      <c r="AH549" s="216">
        <f t="shared" si="526"/>
        <v>0</v>
      </c>
      <c r="AI549" s="216">
        <f t="shared" si="526"/>
        <v>0</v>
      </c>
      <c r="AJ549" s="216">
        <f t="shared" si="526"/>
        <v>0</v>
      </c>
      <c r="AK549" s="216">
        <f t="shared" si="526"/>
        <v>0</v>
      </c>
      <c r="AL549" s="216">
        <f t="shared" si="526"/>
        <v>0</v>
      </c>
      <c r="AM549" s="216">
        <f t="shared" si="526"/>
        <v>0</v>
      </c>
      <c r="AN549" s="216">
        <f t="shared" si="526"/>
        <v>0</v>
      </c>
      <c r="AO549" s="216">
        <f t="shared" si="526"/>
        <v>0</v>
      </c>
      <c r="AP549" s="216">
        <f t="shared" si="526"/>
        <v>0</v>
      </c>
      <c r="AQ549" s="216">
        <f t="shared" si="526"/>
        <v>0</v>
      </c>
      <c r="AR549" s="216">
        <f t="shared" si="526"/>
        <v>0</v>
      </c>
      <c r="AS549" s="216">
        <f t="shared" si="526"/>
        <v>0</v>
      </c>
      <c r="AT549" s="216">
        <f t="shared" si="526"/>
        <v>0</v>
      </c>
      <c r="AU549" s="216">
        <f t="shared" si="526"/>
        <v>0</v>
      </c>
      <c r="AV549" s="216">
        <f t="shared" si="526"/>
        <v>0</v>
      </c>
      <c r="AW549" s="216">
        <f t="shared" si="526"/>
        <v>0</v>
      </c>
      <c r="AX549" s="216">
        <f t="shared" si="526"/>
        <v>0</v>
      </c>
      <c r="AY549" s="216">
        <f t="shared" si="526"/>
        <v>0</v>
      </c>
      <c r="AZ549" s="216">
        <f t="shared" si="526"/>
        <v>0</v>
      </c>
      <c r="BA549" s="216">
        <f t="shared" si="526"/>
        <v>0</v>
      </c>
      <c r="BB549" s="216">
        <f t="shared" si="526"/>
        <v>0</v>
      </c>
      <c r="BC549" s="216">
        <f t="shared" si="526"/>
        <v>0</v>
      </c>
      <c r="BD549" s="216">
        <f t="shared" si="526"/>
        <v>0</v>
      </c>
      <c r="BE549" s="216">
        <f t="shared" si="526"/>
        <v>0</v>
      </c>
      <c r="BF549" s="216">
        <f t="shared" si="526"/>
        <v>0</v>
      </c>
      <c r="BG549" s="216">
        <f t="shared" si="526"/>
        <v>0</v>
      </c>
      <c r="BH549" s="216">
        <f t="shared" si="526"/>
        <v>0</v>
      </c>
      <c r="BI549" s="216">
        <f t="shared" si="526"/>
        <v>0</v>
      </c>
      <c r="BJ549" s="216">
        <f t="shared" si="526"/>
        <v>0</v>
      </c>
      <c r="BK549" s="216">
        <f t="shared" si="526"/>
        <v>0</v>
      </c>
      <c r="BL549" s="216">
        <f t="shared" si="526"/>
        <v>0</v>
      </c>
      <c r="BM549" s="216">
        <f t="shared" si="526"/>
        <v>0</v>
      </c>
      <c r="BN549" s="216">
        <f t="shared" si="526"/>
        <v>0</v>
      </c>
    </row>
    <row r="550" spans="4:66" hidden="1" outlineLevel="1">
      <c r="D550">
        <v>15</v>
      </c>
      <c r="E550" s="51" t="str">
        <v xml:space="preserve">Datos GPRS </v>
      </c>
      <c r="J550" s="51" t="str">
        <v>megabytes</v>
      </c>
      <c r="P550" s="215"/>
      <c r="Q550" s="215"/>
      <c r="R550" s="216">
        <f t="shared" ref="R550" si="527">R476</f>
        <v>0</v>
      </c>
      <c r="S550" s="216">
        <f t="shared" ref="S550:BN550" si="528">S476</f>
        <v>0</v>
      </c>
      <c r="T550" s="216">
        <f t="shared" si="528"/>
        <v>0</v>
      </c>
      <c r="U550" s="216">
        <f t="shared" si="528"/>
        <v>0</v>
      </c>
      <c r="V550" s="216">
        <f t="shared" si="528"/>
        <v>0</v>
      </c>
      <c r="W550" s="216">
        <f t="shared" si="528"/>
        <v>0</v>
      </c>
      <c r="X550" s="216">
        <f t="shared" si="528"/>
        <v>0</v>
      </c>
      <c r="Y550" s="216">
        <f t="shared" si="528"/>
        <v>0</v>
      </c>
      <c r="Z550" s="216">
        <f t="shared" si="528"/>
        <v>0</v>
      </c>
      <c r="AA550" s="216">
        <f t="shared" si="528"/>
        <v>0</v>
      </c>
      <c r="AB550" s="216">
        <f t="shared" si="528"/>
        <v>0</v>
      </c>
      <c r="AC550" s="216">
        <f t="shared" si="528"/>
        <v>0</v>
      </c>
      <c r="AD550" s="216">
        <f t="shared" si="528"/>
        <v>0</v>
      </c>
      <c r="AE550" s="216">
        <f t="shared" si="528"/>
        <v>0</v>
      </c>
      <c r="AF550" s="216">
        <f t="shared" si="528"/>
        <v>0</v>
      </c>
      <c r="AG550" s="216">
        <f t="shared" si="528"/>
        <v>0</v>
      </c>
      <c r="AH550" s="216">
        <f t="shared" si="528"/>
        <v>0</v>
      </c>
      <c r="AI550" s="216">
        <f t="shared" si="528"/>
        <v>0</v>
      </c>
      <c r="AJ550" s="216">
        <f t="shared" si="528"/>
        <v>0</v>
      </c>
      <c r="AK550" s="216">
        <f t="shared" si="528"/>
        <v>0</v>
      </c>
      <c r="AL550" s="216">
        <f t="shared" si="528"/>
        <v>0</v>
      </c>
      <c r="AM550" s="216">
        <f t="shared" si="528"/>
        <v>0</v>
      </c>
      <c r="AN550" s="216">
        <f t="shared" si="528"/>
        <v>0</v>
      </c>
      <c r="AO550" s="216">
        <f t="shared" si="528"/>
        <v>0</v>
      </c>
      <c r="AP550" s="216">
        <f t="shared" si="528"/>
        <v>0</v>
      </c>
      <c r="AQ550" s="216">
        <f t="shared" si="528"/>
        <v>0</v>
      </c>
      <c r="AR550" s="216">
        <f t="shared" si="528"/>
        <v>0</v>
      </c>
      <c r="AS550" s="216">
        <f t="shared" si="528"/>
        <v>0</v>
      </c>
      <c r="AT550" s="216">
        <f t="shared" si="528"/>
        <v>0</v>
      </c>
      <c r="AU550" s="216">
        <f t="shared" si="528"/>
        <v>0</v>
      </c>
      <c r="AV550" s="216">
        <f t="shared" si="528"/>
        <v>0</v>
      </c>
      <c r="AW550" s="216">
        <f t="shared" si="528"/>
        <v>0</v>
      </c>
      <c r="AX550" s="216">
        <f t="shared" si="528"/>
        <v>0</v>
      </c>
      <c r="AY550" s="216">
        <f t="shared" si="528"/>
        <v>0</v>
      </c>
      <c r="AZ550" s="216">
        <f t="shared" si="528"/>
        <v>0</v>
      </c>
      <c r="BA550" s="216">
        <f t="shared" si="528"/>
        <v>0</v>
      </c>
      <c r="BB550" s="216">
        <f t="shared" si="528"/>
        <v>0</v>
      </c>
      <c r="BC550" s="216">
        <f t="shared" si="528"/>
        <v>0</v>
      </c>
      <c r="BD550" s="216">
        <f t="shared" si="528"/>
        <v>0</v>
      </c>
      <c r="BE550" s="216">
        <f t="shared" si="528"/>
        <v>0</v>
      </c>
      <c r="BF550" s="216">
        <f t="shared" si="528"/>
        <v>0</v>
      </c>
      <c r="BG550" s="216">
        <f t="shared" si="528"/>
        <v>0</v>
      </c>
      <c r="BH550" s="216">
        <f t="shared" si="528"/>
        <v>0</v>
      </c>
      <c r="BI550" s="216">
        <f t="shared" si="528"/>
        <v>0</v>
      </c>
      <c r="BJ550" s="216">
        <f t="shared" si="528"/>
        <v>0</v>
      </c>
      <c r="BK550" s="216">
        <f t="shared" si="528"/>
        <v>0</v>
      </c>
      <c r="BL550" s="216">
        <f t="shared" si="528"/>
        <v>0</v>
      </c>
      <c r="BM550" s="216">
        <f t="shared" si="528"/>
        <v>0</v>
      </c>
      <c r="BN550" s="216">
        <f t="shared" si="528"/>
        <v>0</v>
      </c>
    </row>
    <row r="551" spans="4:66" hidden="1" outlineLevel="1">
      <c r="D551">
        <v>16</v>
      </c>
      <c r="E551" s="51" t="str">
        <v>Datos EDGE</v>
      </c>
      <c r="J551" s="51" t="str">
        <v>megabytes</v>
      </c>
      <c r="P551" s="215"/>
      <c r="Q551" s="215"/>
      <c r="R551" s="216">
        <f t="shared" ref="R551" si="529">R477</f>
        <v>0</v>
      </c>
      <c r="S551" s="216">
        <f t="shared" ref="S551:BN551" si="530">S477</f>
        <v>0</v>
      </c>
      <c r="T551" s="216">
        <f t="shared" si="530"/>
        <v>0</v>
      </c>
      <c r="U551" s="216">
        <f t="shared" si="530"/>
        <v>0</v>
      </c>
      <c r="V551" s="216">
        <f t="shared" si="530"/>
        <v>0</v>
      </c>
      <c r="W551" s="216">
        <f t="shared" si="530"/>
        <v>0</v>
      </c>
      <c r="X551" s="216">
        <f t="shared" si="530"/>
        <v>0</v>
      </c>
      <c r="Y551" s="216">
        <f t="shared" si="530"/>
        <v>0</v>
      </c>
      <c r="Z551" s="216">
        <f t="shared" si="530"/>
        <v>0</v>
      </c>
      <c r="AA551" s="216">
        <f t="shared" si="530"/>
        <v>0</v>
      </c>
      <c r="AB551" s="216">
        <f t="shared" si="530"/>
        <v>0</v>
      </c>
      <c r="AC551" s="216">
        <f t="shared" si="530"/>
        <v>0</v>
      </c>
      <c r="AD551" s="216">
        <f t="shared" si="530"/>
        <v>0</v>
      </c>
      <c r="AE551" s="216">
        <f t="shared" si="530"/>
        <v>0</v>
      </c>
      <c r="AF551" s="216">
        <f t="shared" si="530"/>
        <v>0</v>
      </c>
      <c r="AG551" s="216">
        <f t="shared" si="530"/>
        <v>0</v>
      </c>
      <c r="AH551" s="216">
        <f t="shared" si="530"/>
        <v>0</v>
      </c>
      <c r="AI551" s="216">
        <f t="shared" si="530"/>
        <v>0</v>
      </c>
      <c r="AJ551" s="216">
        <f t="shared" si="530"/>
        <v>0</v>
      </c>
      <c r="AK551" s="216">
        <f t="shared" si="530"/>
        <v>0</v>
      </c>
      <c r="AL551" s="216">
        <f t="shared" si="530"/>
        <v>0</v>
      </c>
      <c r="AM551" s="216">
        <f t="shared" si="530"/>
        <v>0</v>
      </c>
      <c r="AN551" s="216">
        <f t="shared" si="530"/>
        <v>0</v>
      </c>
      <c r="AO551" s="216">
        <f t="shared" si="530"/>
        <v>0</v>
      </c>
      <c r="AP551" s="216">
        <f t="shared" si="530"/>
        <v>0</v>
      </c>
      <c r="AQ551" s="216">
        <f t="shared" si="530"/>
        <v>0</v>
      </c>
      <c r="AR551" s="216">
        <f t="shared" si="530"/>
        <v>0</v>
      </c>
      <c r="AS551" s="216">
        <f t="shared" si="530"/>
        <v>0</v>
      </c>
      <c r="AT551" s="216">
        <f t="shared" si="530"/>
        <v>0</v>
      </c>
      <c r="AU551" s="216">
        <f t="shared" si="530"/>
        <v>0</v>
      </c>
      <c r="AV551" s="216">
        <f t="shared" si="530"/>
        <v>0</v>
      </c>
      <c r="AW551" s="216">
        <f t="shared" si="530"/>
        <v>0</v>
      </c>
      <c r="AX551" s="216">
        <f t="shared" si="530"/>
        <v>0</v>
      </c>
      <c r="AY551" s="216">
        <f t="shared" si="530"/>
        <v>0</v>
      </c>
      <c r="AZ551" s="216">
        <f t="shared" si="530"/>
        <v>0</v>
      </c>
      <c r="BA551" s="216">
        <f t="shared" si="530"/>
        <v>0</v>
      </c>
      <c r="BB551" s="216">
        <f t="shared" si="530"/>
        <v>0</v>
      </c>
      <c r="BC551" s="216">
        <f t="shared" si="530"/>
        <v>0</v>
      </c>
      <c r="BD551" s="216">
        <f t="shared" si="530"/>
        <v>0</v>
      </c>
      <c r="BE551" s="216">
        <f t="shared" si="530"/>
        <v>0</v>
      </c>
      <c r="BF551" s="216">
        <f t="shared" si="530"/>
        <v>0</v>
      </c>
      <c r="BG551" s="216">
        <f t="shared" si="530"/>
        <v>0</v>
      </c>
      <c r="BH551" s="216">
        <f t="shared" si="530"/>
        <v>0</v>
      </c>
      <c r="BI551" s="216">
        <f t="shared" si="530"/>
        <v>0</v>
      </c>
      <c r="BJ551" s="216">
        <f t="shared" si="530"/>
        <v>0</v>
      </c>
      <c r="BK551" s="216">
        <f t="shared" si="530"/>
        <v>0</v>
      </c>
      <c r="BL551" s="216">
        <f t="shared" si="530"/>
        <v>0</v>
      </c>
      <c r="BM551" s="216">
        <f t="shared" si="530"/>
        <v>0</v>
      </c>
      <c r="BN551" s="216">
        <f t="shared" si="530"/>
        <v>0</v>
      </c>
    </row>
    <row r="552" spans="4:66" hidden="1" outlineLevel="1">
      <c r="D552">
        <v>17</v>
      </c>
      <c r="E552" s="51" t="str">
        <v>Datos Release 99</v>
      </c>
      <c r="J552" s="51" t="str">
        <v>megabytes</v>
      </c>
      <c r="P552" s="215"/>
      <c r="Q552" s="215"/>
      <c r="R552" s="216">
        <f t="shared" ref="R552" si="531">R478</f>
        <v>0</v>
      </c>
      <c r="S552" s="216">
        <f t="shared" ref="S552:BN552" si="532">S478</f>
        <v>0</v>
      </c>
      <c r="T552" s="216">
        <f t="shared" si="532"/>
        <v>0</v>
      </c>
      <c r="U552" s="216">
        <f t="shared" si="532"/>
        <v>0</v>
      </c>
      <c r="V552" s="216">
        <f t="shared" si="532"/>
        <v>0</v>
      </c>
      <c r="W552" s="216">
        <f t="shared" si="532"/>
        <v>0</v>
      </c>
      <c r="X552" s="216">
        <f t="shared" si="532"/>
        <v>0</v>
      </c>
      <c r="Y552" s="216">
        <f t="shared" si="532"/>
        <v>0</v>
      </c>
      <c r="Z552" s="216">
        <f t="shared" si="532"/>
        <v>0</v>
      </c>
      <c r="AA552" s="216">
        <f t="shared" si="532"/>
        <v>0</v>
      </c>
      <c r="AB552" s="216">
        <f t="shared" si="532"/>
        <v>0</v>
      </c>
      <c r="AC552" s="216">
        <f t="shared" si="532"/>
        <v>0</v>
      </c>
      <c r="AD552" s="216">
        <f t="shared" si="532"/>
        <v>0</v>
      </c>
      <c r="AE552" s="216">
        <f t="shared" si="532"/>
        <v>0</v>
      </c>
      <c r="AF552" s="216">
        <f t="shared" si="532"/>
        <v>0</v>
      </c>
      <c r="AG552" s="216">
        <f t="shared" si="532"/>
        <v>0</v>
      </c>
      <c r="AH552" s="216">
        <f t="shared" si="532"/>
        <v>0</v>
      </c>
      <c r="AI552" s="216">
        <f t="shared" si="532"/>
        <v>0</v>
      </c>
      <c r="AJ552" s="216">
        <f t="shared" si="532"/>
        <v>0</v>
      </c>
      <c r="AK552" s="216">
        <f t="shared" si="532"/>
        <v>0</v>
      </c>
      <c r="AL552" s="216">
        <f t="shared" si="532"/>
        <v>0</v>
      </c>
      <c r="AM552" s="216">
        <f t="shared" si="532"/>
        <v>0</v>
      </c>
      <c r="AN552" s="216">
        <f t="shared" si="532"/>
        <v>0</v>
      </c>
      <c r="AO552" s="216">
        <f t="shared" si="532"/>
        <v>0</v>
      </c>
      <c r="AP552" s="216">
        <f t="shared" si="532"/>
        <v>0</v>
      </c>
      <c r="AQ552" s="216">
        <f t="shared" si="532"/>
        <v>0</v>
      </c>
      <c r="AR552" s="216">
        <f t="shared" si="532"/>
        <v>0</v>
      </c>
      <c r="AS552" s="216">
        <f t="shared" si="532"/>
        <v>0</v>
      </c>
      <c r="AT552" s="216">
        <f t="shared" si="532"/>
        <v>0</v>
      </c>
      <c r="AU552" s="216">
        <f t="shared" si="532"/>
        <v>0</v>
      </c>
      <c r="AV552" s="216">
        <f t="shared" si="532"/>
        <v>0</v>
      </c>
      <c r="AW552" s="216">
        <f t="shared" si="532"/>
        <v>0</v>
      </c>
      <c r="AX552" s="216">
        <f t="shared" si="532"/>
        <v>0</v>
      </c>
      <c r="AY552" s="216">
        <f t="shared" si="532"/>
        <v>0</v>
      </c>
      <c r="AZ552" s="216">
        <f t="shared" si="532"/>
        <v>0</v>
      </c>
      <c r="BA552" s="216">
        <f t="shared" si="532"/>
        <v>0</v>
      </c>
      <c r="BB552" s="216">
        <f t="shared" si="532"/>
        <v>0</v>
      </c>
      <c r="BC552" s="216">
        <f t="shared" si="532"/>
        <v>0</v>
      </c>
      <c r="BD552" s="216">
        <f t="shared" si="532"/>
        <v>0</v>
      </c>
      <c r="BE552" s="216">
        <f t="shared" si="532"/>
        <v>0</v>
      </c>
      <c r="BF552" s="216">
        <f t="shared" si="532"/>
        <v>0</v>
      </c>
      <c r="BG552" s="216">
        <f t="shared" si="532"/>
        <v>0</v>
      </c>
      <c r="BH552" s="216">
        <f t="shared" si="532"/>
        <v>0</v>
      </c>
      <c r="BI552" s="216">
        <f t="shared" si="532"/>
        <v>0</v>
      </c>
      <c r="BJ552" s="216">
        <f t="shared" si="532"/>
        <v>0</v>
      </c>
      <c r="BK552" s="216">
        <f t="shared" si="532"/>
        <v>0</v>
      </c>
      <c r="BL552" s="216">
        <f t="shared" si="532"/>
        <v>0</v>
      </c>
      <c r="BM552" s="216">
        <f t="shared" si="532"/>
        <v>0</v>
      </c>
      <c r="BN552" s="216">
        <f t="shared" si="532"/>
        <v>0</v>
      </c>
    </row>
    <row r="553" spans="4:66" hidden="1" outlineLevel="1">
      <c r="D553">
        <v>18</v>
      </c>
      <c r="E553" s="51" t="str">
        <v>Datos - HSDPA</v>
      </c>
      <c r="J553" s="51" t="str">
        <v>megabytes</v>
      </c>
      <c r="P553" s="215"/>
      <c r="Q553" s="215"/>
      <c r="R553" s="216">
        <f t="shared" ref="R553" si="533">R479</f>
        <v>0</v>
      </c>
      <c r="S553" s="216">
        <f t="shared" ref="S553:BN553" si="534">S479</f>
        <v>0</v>
      </c>
      <c r="T553" s="216">
        <f t="shared" si="534"/>
        <v>0</v>
      </c>
      <c r="U553" s="216">
        <f t="shared" si="534"/>
        <v>0</v>
      </c>
      <c r="V553" s="216">
        <f t="shared" si="534"/>
        <v>0</v>
      </c>
      <c r="W553" s="216">
        <f t="shared" si="534"/>
        <v>0</v>
      </c>
      <c r="X553" s="216">
        <f t="shared" si="534"/>
        <v>0</v>
      </c>
      <c r="Y553" s="216">
        <f t="shared" si="534"/>
        <v>0</v>
      </c>
      <c r="Z553" s="216">
        <f t="shared" si="534"/>
        <v>0</v>
      </c>
      <c r="AA553" s="216">
        <f t="shared" si="534"/>
        <v>0</v>
      </c>
      <c r="AB553" s="216">
        <f t="shared" si="534"/>
        <v>0</v>
      </c>
      <c r="AC553" s="216">
        <f t="shared" si="534"/>
        <v>0</v>
      </c>
      <c r="AD553" s="216">
        <f t="shared" si="534"/>
        <v>0</v>
      </c>
      <c r="AE553" s="216">
        <f t="shared" si="534"/>
        <v>0</v>
      </c>
      <c r="AF553" s="216">
        <f t="shared" si="534"/>
        <v>0</v>
      </c>
      <c r="AG553" s="216">
        <f t="shared" si="534"/>
        <v>0</v>
      </c>
      <c r="AH553" s="216">
        <f t="shared" si="534"/>
        <v>0</v>
      </c>
      <c r="AI553" s="216">
        <f t="shared" si="534"/>
        <v>0</v>
      </c>
      <c r="AJ553" s="216">
        <f t="shared" si="534"/>
        <v>0</v>
      </c>
      <c r="AK553" s="216">
        <f t="shared" si="534"/>
        <v>0</v>
      </c>
      <c r="AL553" s="216">
        <f t="shared" si="534"/>
        <v>0</v>
      </c>
      <c r="AM553" s="216">
        <f t="shared" si="534"/>
        <v>0</v>
      </c>
      <c r="AN553" s="216">
        <f t="shared" si="534"/>
        <v>0</v>
      </c>
      <c r="AO553" s="216">
        <f t="shared" si="534"/>
        <v>0</v>
      </c>
      <c r="AP553" s="216">
        <f t="shared" si="534"/>
        <v>0</v>
      </c>
      <c r="AQ553" s="216">
        <f t="shared" si="534"/>
        <v>0</v>
      </c>
      <c r="AR553" s="216">
        <f t="shared" si="534"/>
        <v>0</v>
      </c>
      <c r="AS553" s="216">
        <f t="shared" si="534"/>
        <v>0</v>
      </c>
      <c r="AT553" s="216">
        <f t="shared" si="534"/>
        <v>0</v>
      </c>
      <c r="AU553" s="216">
        <f t="shared" si="534"/>
        <v>0</v>
      </c>
      <c r="AV553" s="216">
        <f t="shared" si="534"/>
        <v>0</v>
      </c>
      <c r="AW553" s="216">
        <f t="shared" si="534"/>
        <v>0</v>
      </c>
      <c r="AX553" s="216">
        <f t="shared" si="534"/>
        <v>0</v>
      </c>
      <c r="AY553" s="216">
        <f t="shared" si="534"/>
        <v>0</v>
      </c>
      <c r="AZ553" s="216">
        <f t="shared" si="534"/>
        <v>0</v>
      </c>
      <c r="BA553" s="216">
        <f t="shared" si="534"/>
        <v>0</v>
      </c>
      <c r="BB553" s="216">
        <f t="shared" si="534"/>
        <v>0</v>
      </c>
      <c r="BC553" s="216">
        <f t="shared" si="534"/>
        <v>0</v>
      </c>
      <c r="BD553" s="216">
        <f t="shared" si="534"/>
        <v>0</v>
      </c>
      <c r="BE553" s="216">
        <f t="shared" si="534"/>
        <v>0</v>
      </c>
      <c r="BF553" s="216">
        <f t="shared" si="534"/>
        <v>0</v>
      </c>
      <c r="BG553" s="216">
        <f t="shared" si="534"/>
        <v>0</v>
      </c>
      <c r="BH553" s="216">
        <f t="shared" si="534"/>
        <v>0</v>
      </c>
      <c r="BI553" s="216">
        <f t="shared" si="534"/>
        <v>0</v>
      </c>
      <c r="BJ553" s="216">
        <f t="shared" si="534"/>
        <v>0</v>
      </c>
      <c r="BK553" s="216">
        <f t="shared" si="534"/>
        <v>0</v>
      </c>
      <c r="BL553" s="216">
        <f t="shared" si="534"/>
        <v>0</v>
      </c>
      <c r="BM553" s="216">
        <f t="shared" si="534"/>
        <v>0</v>
      </c>
      <c r="BN553" s="216">
        <f t="shared" si="534"/>
        <v>0</v>
      </c>
    </row>
    <row r="554" spans="4:66" hidden="1" outlineLevel="1">
      <c r="D554">
        <v>19</v>
      </c>
      <c r="E554" s="51" t="str">
        <v>Datos - HSUPA</v>
      </c>
      <c r="J554" s="51" t="str">
        <v>megabytes</v>
      </c>
      <c r="P554" s="215"/>
      <c r="Q554" s="215"/>
      <c r="R554" s="216">
        <f t="shared" ref="R554" si="535">R480</f>
        <v>0</v>
      </c>
      <c r="S554" s="216">
        <f t="shared" ref="S554:BN554" si="536">S480</f>
        <v>0</v>
      </c>
      <c r="T554" s="216">
        <f t="shared" si="536"/>
        <v>0</v>
      </c>
      <c r="U554" s="216">
        <f t="shared" si="536"/>
        <v>0</v>
      </c>
      <c r="V554" s="216">
        <f t="shared" si="536"/>
        <v>0</v>
      </c>
      <c r="W554" s="216">
        <f t="shared" si="536"/>
        <v>0</v>
      </c>
      <c r="X554" s="216">
        <f t="shared" si="536"/>
        <v>0</v>
      </c>
      <c r="Y554" s="216">
        <f t="shared" si="536"/>
        <v>0</v>
      </c>
      <c r="Z554" s="216">
        <f t="shared" si="536"/>
        <v>0</v>
      </c>
      <c r="AA554" s="216">
        <f t="shared" si="536"/>
        <v>0</v>
      </c>
      <c r="AB554" s="216">
        <f t="shared" si="536"/>
        <v>0</v>
      </c>
      <c r="AC554" s="216">
        <f t="shared" si="536"/>
        <v>0</v>
      </c>
      <c r="AD554" s="216">
        <f t="shared" si="536"/>
        <v>0</v>
      </c>
      <c r="AE554" s="216">
        <f t="shared" si="536"/>
        <v>0</v>
      </c>
      <c r="AF554" s="216">
        <f t="shared" si="536"/>
        <v>0</v>
      </c>
      <c r="AG554" s="216">
        <f t="shared" si="536"/>
        <v>0</v>
      </c>
      <c r="AH554" s="216">
        <f t="shared" si="536"/>
        <v>0</v>
      </c>
      <c r="AI554" s="216">
        <f t="shared" si="536"/>
        <v>0</v>
      </c>
      <c r="AJ554" s="216">
        <f t="shared" si="536"/>
        <v>0</v>
      </c>
      <c r="AK554" s="216">
        <f t="shared" si="536"/>
        <v>0</v>
      </c>
      <c r="AL554" s="216">
        <f t="shared" si="536"/>
        <v>0</v>
      </c>
      <c r="AM554" s="216">
        <f t="shared" si="536"/>
        <v>0</v>
      </c>
      <c r="AN554" s="216">
        <f t="shared" si="536"/>
        <v>0</v>
      </c>
      <c r="AO554" s="216">
        <f t="shared" si="536"/>
        <v>0</v>
      </c>
      <c r="AP554" s="216">
        <f t="shared" si="536"/>
        <v>0</v>
      </c>
      <c r="AQ554" s="216">
        <f t="shared" si="536"/>
        <v>0</v>
      </c>
      <c r="AR554" s="216">
        <f t="shared" si="536"/>
        <v>0</v>
      </c>
      <c r="AS554" s="216">
        <f t="shared" si="536"/>
        <v>0</v>
      </c>
      <c r="AT554" s="216">
        <f t="shared" si="536"/>
        <v>0</v>
      </c>
      <c r="AU554" s="216">
        <f t="shared" si="536"/>
        <v>0</v>
      </c>
      <c r="AV554" s="216">
        <f t="shared" si="536"/>
        <v>0</v>
      </c>
      <c r="AW554" s="216">
        <f t="shared" si="536"/>
        <v>0</v>
      </c>
      <c r="AX554" s="216">
        <f t="shared" si="536"/>
        <v>0</v>
      </c>
      <c r="AY554" s="216">
        <f t="shared" si="536"/>
        <v>0</v>
      </c>
      <c r="AZ554" s="216">
        <f t="shared" si="536"/>
        <v>0</v>
      </c>
      <c r="BA554" s="216">
        <f t="shared" si="536"/>
        <v>0</v>
      </c>
      <c r="BB554" s="216">
        <f t="shared" si="536"/>
        <v>0</v>
      </c>
      <c r="BC554" s="216">
        <f t="shared" si="536"/>
        <v>0</v>
      </c>
      <c r="BD554" s="216">
        <f t="shared" si="536"/>
        <v>0</v>
      </c>
      <c r="BE554" s="216">
        <f t="shared" si="536"/>
        <v>0</v>
      </c>
      <c r="BF554" s="216">
        <f t="shared" si="536"/>
        <v>0</v>
      </c>
      <c r="BG554" s="216">
        <f t="shared" si="536"/>
        <v>0</v>
      </c>
      <c r="BH554" s="216">
        <f t="shared" si="536"/>
        <v>0</v>
      </c>
      <c r="BI554" s="216">
        <f t="shared" si="536"/>
        <v>0</v>
      </c>
      <c r="BJ554" s="216">
        <f t="shared" si="536"/>
        <v>0</v>
      </c>
      <c r="BK554" s="216">
        <f t="shared" si="536"/>
        <v>0</v>
      </c>
      <c r="BL554" s="216">
        <f t="shared" si="536"/>
        <v>0</v>
      </c>
      <c r="BM554" s="216">
        <f t="shared" si="536"/>
        <v>0</v>
      </c>
      <c r="BN554" s="216">
        <f t="shared" si="536"/>
        <v>0</v>
      </c>
    </row>
    <row r="555" spans="4:66" hidden="1" outlineLevel="1">
      <c r="D555">
        <v>20</v>
      </c>
      <c r="E555" s="51" t="str">
        <v>Mobile Service20</v>
      </c>
      <c r="J555" s="51" t="str">
        <v>Mobile Unit20</v>
      </c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  <c r="BI555" s="215"/>
      <c r="BJ555" s="215"/>
      <c r="BK555" s="215"/>
      <c r="BL555" s="215"/>
      <c r="BM555" s="215"/>
      <c r="BN555" s="215"/>
    </row>
    <row r="556" spans="4:66" hidden="1" outlineLevel="1">
      <c r="D556">
        <v>21</v>
      </c>
      <c r="E556" s="51" t="str">
        <v>Mobile Service21</v>
      </c>
      <c r="J556" s="51" t="str">
        <v>Mobile Unit21</v>
      </c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  <c r="BI556" s="215"/>
      <c r="BJ556" s="215"/>
      <c r="BK556" s="215"/>
      <c r="BL556" s="215"/>
      <c r="BM556" s="215"/>
      <c r="BN556" s="215"/>
    </row>
    <row r="557" spans="4:66" hidden="1" outlineLevel="1">
      <c r="D557">
        <v>22</v>
      </c>
      <c r="E557" s="51" t="str">
        <v>Mobile Service22</v>
      </c>
      <c r="J557" s="51" t="str">
        <v>Mobile Unit22</v>
      </c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  <c r="BI557" s="215"/>
      <c r="BJ557" s="215"/>
      <c r="BK557" s="215"/>
      <c r="BL557" s="215"/>
      <c r="BM557" s="215"/>
      <c r="BN557" s="215"/>
    </row>
    <row r="558" spans="4:66" hidden="1" outlineLevel="1">
      <c r="D558">
        <v>23</v>
      </c>
      <c r="E558" s="51" t="str">
        <v>Mobile Service23</v>
      </c>
      <c r="J558" s="51" t="str">
        <v>Mobile Unit23</v>
      </c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  <c r="BI558" s="215"/>
      <c r="BJ558" s="215"/>
      <c r="BK558" s="215"/>
      <c r="BL558" s="215"/>
      <c r="BM558" s="215"/>
      <c r="BN558" s="215"/>
    </row>
    <row r="559" spans="4:66" hidden="1" outlineLevel="1">
      <c r="D559">
        <v>24</v>
      </c>
      <c r="E559" s="51" t="str">
        <v>Mobile Service24</v>
      </c>
      <c r="J559" s="51" t="str">
        <v>Mobile Unit24</v>
      </c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  <c r="BI559" s="215"/>
      <c r="BJ559" s="215"/>
      <c r="BK559" s="215"/>
      <c r="BL559" s="215"/>
      <c r="BM559" s="215"/>
      <c r="BN559" s="215"/>
    </row>
    <row r="560" spans="4:66" hidden="1" outlineLevel="1">
      <c r="D560">
        <v>25</v>
      </c>
      <c r="E560" s="51" t="str">
        <v>Mobile Service25</v>
      </c>
      <c r="J560" s="51" t="str">
        <v>Mobile Unit25</v>
      </c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  <c r="BI560" s="215"/>
      <c r="BJ560" s="215"/>
      <c r="BK560" s="215"/>
      <c r="BL560" s="215"/>
      <c r="BM560" s="215"/>
      <c r="BN560" s="215"/>
    </row>
    <row r="561" spans="1:70" hidden="1" outlineLevel="1">
      <c r="D561">
        <v>26</v>
      </c>
      <c r="E561" s="51" t="str">
        <v>Mobile Service26</v>
      </c>
      <c r="J561" s="51" t="str">
        <v>Mobile Unit26</v>
      </c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  <c r="BI561" s="215"/>
      <c r="BJ561" s="215"/>
      <c r="BK561" s="215"/>
      <c r="BL561" s="215"/>
      <c r="BM561" s="215"/>
      <c r="BN561" s="215"/>
    </row>
    <row r="562" spans="1:70" hidden="1" outlineLevel="1">
      <c r="D562">
        <v>27</v>
      </c>
      <c r="E562" s="51" t="str">
        <v>Mobile Service27</v>
      </c>
      <c r="J562" s="51" t="str">
        <v>Mobile Unit27</v>
      </c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  <c r="BI562" s="215"/>
      <c r="BJ562" s="215"/>
      <c r="BK562" s="215"/>
      <c r="BL562" s="215"/>
      <c r="BM562" s="215"/>
      <c r="BN562" s="215"/>
    </row>
    <row r="563" spans="1:70" hidden="1" outlineLevel="1">
      <c r="D563">
        <v>28</v>
      </c>
      <c r="E563" s="51" t="str">
        <v>Mobile Service28</v>
      </c>
      <c r="J563" s="51" t="str">
        <v>Mobile Unit28</v>
      </c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  <c r="BI563" s="215"/>
      <c r="BJ563" s="215"/>
      <c r="BK563" s="215"/>
      <c r="BL563" s="215"/>
      <c r="BM563" s="215"/>
      <c r="BN563" s="215"/>
    </row>
    <row r="564" spans="1:70" hidden="1" outlineLevel="1">
      <c r="D564">
        <v>29</v>
      </c>
      <c r="E564" s="51" t="str">
        <v>Mobile Service29</v>
      </c>
      <c r="J564" s="51" t="str">
        <v>Mobile Unit29</v>
      </c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  <c r="BI564" s="215"/>
      <c r="BJ564" s="215"/>
      <c r="BK564" s="215"/>
      <c r="BL564" s="215"/>
      <c r="BM564" s="215"/>
      <c r="BN564" s="215"/>
    </row>
    <row r="565" spans="1:70" hidden="1" outlineLevel="1">
      <c r="D565">
        <v>30</v>
      </c>
      <c r="E565" s="51" t="str">
        <v>Mobile Service30</v>
      </c>
      <c r="J565" s="51" t="str">
        <v>Mobile Unit30</v>
      </c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  <c r="BI565" s="215"/>
      <c r="BJ565" s="215"/>
      <c r="BK565" s="215"/>
      <c r="BL565" s="215"/>
      <c r="BM565" s="215"/>
      <c r="BN565" s="215"/>
    </row>
    <row r="566" spans="1:70" hidden="1" outlineLevel="1">
      <c r="BO566" s="19" t="s">
        <v>37</v>
      </c>
    </row>
    <row r="567" spans="1:70" collapsed="1">
      <c r="BO567" s="19"/>
    </row>
    <row r="568" spans="1:70" s="89" customFormat="1" ht="18" customHeight="1">
      <c r="A568" s="271">
        <v>5</v>
      </c>
      <c r="B568" s="87" t="s">
        <v>532</v>
      </c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  <c r="AV568" s="88"/>
      <c r="AW568" s="88"/>
      <c r="AX568" s="88"/>
      <c r="AY568" s="88"/>
      <c r="AZ568" s="88"/>
      <c r="BA568" s="88"/>
      <c r="BB568" s="88"/>
      <c r="BC568" s="88"/>
      <c r="BD568" s="88"/>
      <c r="BE568" s="88"/>
      <c r="BF568" s="88"/>
      <c r="BG568" s="88"/>
      <c r="BH568" s="88"/>
      <c r="BI568" s="88"/>
      <c r="BJ568" s="88"/>
      <c r="BK568" s="88"/>
      <c r="BL568" s="88"/>
      <c r="BM568" s="88"/>
      <c r="BN568" s="88"/>
      <c r="BO568" s="88"/>
      <c r="BP568" s="95"/>
      <c r="BQ568" s="95"/>
      <c r="BR568" s="88"/>
    </row>
    <row r="569" spans="1:70" hidden="1" outlineLevel="1">
      <c r="A569" s="277"/>
    </row>
    <row r="570" spans="1:70" hidden="1" outlineLevel="1">
      <c r="A570" s="277"/>
    </row>
    <row r="571" spans="1:70" ht="15.75" hidden="1" outlineLevel="1">
      <c r="A571" s="277"/>
      <c r="B571" s="17" t="s">
        <v>533</v>
      </c>
      <c r="K571"/>
      <c r="BP571"/>
      <c r="BQ571"/>
    </row>
    <row r="572" spans="1:70" hidden="1" outlineLevel="1">
      <c r="A572" s="277"/>
      <c r="K572"/>
      <c r="BP572"/>
      <c r="BQ572"/>
    </row>
    <row r="573" spans="1:70" hidden="1" outlineLevel="1">
      <c r="A573" s="277"/>
      <c r="E573" s="51" t="str">
        <f t="array" ref="E573:E602">Fixed.Retail.Services</f>
        <v>Llamadas salientes Local on-net</v>
      </c>
      <c r="G573" t="s">
        <v>101</v>
      </c>
      <c r="K573"/>
      <c r="M573" s="261"/>
      <c r="Q573" s="265">
        <v>0.995</v>
      </c>
      <c r="R573" s="266">
        <f t="shared" ref="R573:BN573" si="537">Q573</f>
        <v>0.995</v>
      </c>
      <c r="S573" s="266">
        <f t="shared" si="537"/>
        <v>0.995</v>
      </c>
      <c r="T573" s="266">
        <f t="shared" si="537"/>
        <v>0.995</v>
      </c>
      <c r="U573" s="266">
        <f t="shared" si="537"/>
        <v>0.995</v>
      </c>
      <c r="V573" s="266">
        <f t="shared" si="537"/>
        <v>0.995</v>
      </c>
      <c r="W573" s="266">
        <f t="shared" si="537"/>
        <v>0.995</v>
      </c>
      <c r="X573" s="266">
        <f t="shared" si="537"/>
        <v>0.995</v>
      </c>
      <c r="Y573" s="266">
        <f t="shared" si="537"/>
        <v>0.995</v>
      </c>
      <c r="Z573" s="266">
        <f t="shared" si="537"/>
        <v>0.995</v>
      </c>
      <c r="AA573" s="266">
        <f t="shared" si="537"/>
        <v>0.995</v>
      </c>
      <c r="AB573" s="266">
        <f t="shared" si="537"/>
        <v>0.995</v>
      </c>
      <c r="AC573" s="266">
        <f t="shared" si="537"/>
        <v>0.995</v>
      </c>
      <c r="AD573" s="266">
        <f t="shared" si="537"/>
        <v>0.995</v>
      </c>
      <c r="AE573" s="266">
        <f t="shared" si="537"/>
        <v>0.995</v>
      </c>
      <c r="AF573" s="266">
        <f t="shared" si="537"/>
        <v>0.995</v>
      </c>
      <c r="AG573" s="266">
        <f t="shared" si="537"/>
        <v>0.995</v>
      </c>
      <c r="AH573" s="266">
        <f t="shared" si="537"/>
        <v>0.995</v>
      </c>
      <c r="AI573" s="266">
        <f t="shared" si="537"/>
        <v>0.995</v>
      </c>
      <c r="AJ573" s="266">
        <f t="shared" si="537"/>
        <v>0.995</v>
      </c>
      <c r="AK573" s="266">
        <f t="shared" si="537"/>
        <v>0.995</v>
      </c>
      <c r="AL573" s="266">
        <f t="shared" si="537"/>
        <v>0.995</v>
      </c>
      <c r="AM573" s="266">
        <f t="shared" si="537"/>
        <v>0.995</v>
      </c>
      <c r="AN573" s="266">
        <f t="shared" si="537"/>
        <v>0.995</v>
      </c>
      <c r="AO573" s="266">
        <f t="shared" si="537"/>
        <v>0.995</v>
      </c>
      <c r="AP573" s="266">
        <f t="shared" si="537"/>
        <v>0.995</v>
      </c>
      <c r="AQ573" s="266">
        <f t="shared" si="537"/>
        <v>0.995</v>
      </c>
      <c r="AR573" s="266">
        <f t="shared" si="537"/>
        <v>0.995</v>
      </c>
      <c r="AS573" s="266">
        <f t="shared" si="537"/>
        <v>0.995</v>
      </c>
      <c r="AT573" s="266">
        <f t="shared" si="537"/>
        <v>0.995</v>
      </c>
      <c r="AU573" s="266">
        <f t="shared" si="537"/>
        <v>0.995</v>
      </c>
      <c r="AV573" s="266">
        <f t="shared" si="537"/>
        <v>0.995</v>
      </c>
      <c r="AW573" s="266">
        <f t="shared" si="537"/>
        <v>0.995</v>
      </c>
      <c r="AX573" s="266">
        <f t="shared" si="537"/>
        <v>0.995</v>
      </c>
      <c r="AY573" s="266">
        <f t="shared" si="537"/>
        <v>0.995</v>
      </c>
      <c r="AZ573" s="266">
        <f t="shared" si="537"/>
        <v>0.995</v>
      </c>
      <c r="BA573" s="266">
        <f t="shared" si="537"/>
        <v>0.995</v>
      </c>
      <c r="BB573" s="266">
        <f t="shared" si="537"/>
        <v>0.995</v>
      </c>
      <c r="BC573" s="266">
        <f t="shared" si="537"/>
        <v>0.995</v>
      </c>
      <c r="BD573" s="266">
        <f t="shared" si="537"/>
        <v>0.995</v>
      </c>
      <c r="BE573" s="266">
        <f t="shared" si="537"/>
        <v>0.995</v>
      </c>
      <c r="BF573" s="266">
        <f t="shared" si="537"/>
        <v>0.995</v>
      </c>
      <c r="BG573" s="266">
        <f t="shared" si="537"/>
        <v>0.995</v>
      </c>
      <c r="BH573" s="266">
        <f t="shared" si="537"/>
        <v>0.995</v>
      </c>
      <c r="BI573" s="266">
        <f t="shared" si="537"/>
        <v>0.995</v>
      </c>
      <c r="BJ573" s="266">
        <f t="shared" si="537"/>
        <v>0.995</v>
      </c>
      <c r="BK573" s="266">
        <f t="shared" si="537"/>
        <v>0.995</v>
      </c>
      <c r="BL573" s="266">
        <f t="shared" si="537"/>
        <v>0.995</v>
      </c>
      <c r="BM573" s="266">
        <f t="shared" si="537"/>
        <v>0.995</v>
      </c>
      <c r="BN573" s="266">
        <f t="shared" si="537"/>
        <v>0.995</v>
      </c>
      <c r="BP573"/>
      <c r="BQ573"/>
    </row>
    <row r="574" spans="1:70" hidden="1" outlineLevel="1">
      <c r="A574" s="277"/>
      <c r="E574" s="51" t="str">
        <v>Llamadas salientes Larga Distancia on-net</v>
      </c>
      <c r="G574" t="s">
        <v>101</v>
      </c>
      <c r="K574"/>
      <c r="Q574" s="267">
        <f t="shared" ref="Q574:BN579" si="538">Q573</f>
        <v>0.995</v>
      </c>
      <c r="R574" s="267">
        <f t="shared" si="538"/>
        <v>0.995</v>
      </c>
      <c r="S574" s="267">
        <f t="shared" si="538"/>
        <v>0.995</v>
      </c>
      <c r="T574" s="267">
        <f t="shared" si="538"/>
        <v>0.995</v>
      </c>
      <c r="U574" s="267">
        <f t="shared" si="538"/>
        <v>0.995</v>
      </c>
      <c r="V574" s="267">
        <f t="shared" si="538"/>
        <v>0.995</v>
      </c>
      <c r="W574" s="267">
        <f t="shared" si="538"/>
        <v>0.995</v>
      </c>
      <c r="X574" s="267">
        <f t="shared" si="538"/>
        <v>0.995</v>
      </c>
      <c r="Y574" s="267">
        <f t="shared" si="538"/>
        <v>0.995</v>
      </c>
      <c r="Z574" s="267">
        <f t="shared" si="538"/>
        <v>0.995</v>
      </c>
      <c r="AA574" s="267">
        <f t="shared" si="538"/>
        <v>0.995</v>
      </c>
      <c r="AB574" s="267">
        <f t="shared" si="538"/>
        <v>0.995</v>
      </c>
      <c r="AC574" s="267">
        <f t="shared" si="538"/>
        <v>0.995</v>
      </c>
      <c r="AD574" s="267">
        <f t="shared" si="538"/>
        <v>0.995</v>
      </c>
      <c r="AE574" s="267">
        <f t="shared" si="538"/>
        <v>0.995</v>
      </c>
      <c r="AF574" s="267">
        <f t="shared" si="538"/>
        <v>0.995</v>
      </c>
      <c r="AG574" s="267">
        <f t="shared" si="538"/>
        <v>0.995</v>
      </c>
      <c r="AH574" s="267">
        <f t="shared" si="538"/>
        <v>0.995</v>
      </c>
      <c r="AI574" s="267">
        <f t="shared" si="538"/>
        <v>0.995</v>
      </c>
      <c r="AJ574" s="267">
        <f t="shared" si="538"/>
        <v>0.995</v>
      </c>
      <c r="AK574" s="267">
        <f t="shared" si="538"/>
        <v>0.995</v>
      </c>
      <c r="AL574" s="267">
        <f t="shared" si="538"/>
        <v>0.995</v>
      </c>
      <c r="AM574" s="267">
        <f t="shared" si="538"/>
        <v>0.995</v>
      </c>
      <c r="AN574" s="267">
        <f t="shared" si="538"/>
        <v>0.995</v>
      </c>
      <c r="AO574" s="267">
        <f t="shared" si="538"/>
        <v>0.995</v>
      </c>
      <c r="AP574" s="267">
        <f t="shared" si="538"/>
        <v>0.995</v>
      </c>
      <c r="AQ574" s="267">
        <f t="shared" si="538"/>
        <v>0.995</v>
      </c>
      <c r="AR574" s="267">
        <f t="shared" si="538"/>
        <v>0.995</v>
      </c>
      <c r="AS574" s="267">
        <f t="shared" si="538"/>
        <v>0.995</v>
      </c>
      <c r="AT574" s="267">
        <f t="shared" si="538"/>
        <v>0.995</v>
      </c>
      <c r="AU574" s="267">
        <f t="shared" si="538"/>
        <v>0.995</v>
      </c>
      <c r="AV574" s="267">
        <f t="shared" si="538"/>
        <v>0.995</v>
      </c>
      <c r="AW574" s="267">
        <f t="shared" si="538"/>
        <v>0.995</v>
      </c>
      <c r="AX574" s="267">
        <f t="shared" si="538"/>
        <v>0.995</v>
      </c>
      <c r="AY574" s="267">
        <f t="shared" si="538"/>
        <v>0.995</v>
      </c>
      <c r="AZ574" s="267">
        <f t="shared" si="538"/>
        <v>0.995</v>
      </c>
      <c r="BA574" s="267">
        <f t="shared" si="538"/>
        <v>0.995</v>
      </c>
      <c r="BB574" s="267">
        <f t="shared" si="538"/>
        <v>0.995</v>
      </c>
      <c r="BC574" s="267">
        <f t="shared" si="538"/>
        <v>0.995</v>
      </c>
      <c r="BD574" s="267">
        <f t="shared" si="538"/>
        <v>0.995</v>
      </c>
      <c r="BE574" s="267">
        <f t="shared" si="538"/>
        <v>0.995</v>
      </c>
      <c r="BF574" s="267">
        <f t="shared" si="538"/>
        <v>0.995</v>
      </c>
      <c r="BG574" s="267">
        <f t="shared" si="538"/>
        <v>0.995</v>
      </c>
      <c r="BH574" s="267">
        <f t="shared" si="538"/>
        <v>0.995</v>
      </c>
      <c r="BI574" s="267">
        <f t="shared" si="538"/>
        <v>0.995</v>
      </c>
      <c r="BJ574" s="267">
        <f t="shared" si="538"/>
        <v>0.995</v>
      </c>
      <c r="BK574" s="267">
        <f t="shared" si="538"/>
        <v>0.995</v>
      </c>
      <c r="BL574" s="267">
        <f t="shared" si="538"/>
        <v>0.995</v>
      </c>
      <c r="BM574" s="267">
        <f t="shared" si="538"/>
        <v>0.995</v>
      </c>
      <c r="BN574" s="267">
        <f t="shared" si="538"/>
        <v>0.995</v>
      </c>
      <c r="BP574"/>
      <c r="BQ574"/>
    </row>
    <row r="575" spans="1:70" hidden="1" outlineLevel="1">
      <c r="A575" s="277"/>
      <c r="E575" s="51" t="str">
        <v>Llamadas salientes Local a otros operadores fijos</v>
      </c>
      <c r="G575" t="s">
        <v>101</v>
      </c>
      <c r="K575"/>
      <c r="Q575" s="267">
        <f t="shared" si="538"/>
        <v>0.995</v>
      </c>
      <c r="R575" s="267">
        <f t="shared" si="538"/>
        <v>0.995</v>
      </c>
      <c r="S575" s="267">
        <f t="shared" si="538"/>
        <v>0.995</v>
      </c>
      <c r="T575" s="267">
        <f t="shared" si="538"/>
        <v>0.995</v>
      </c>
      <c r="U575" s="267">
        <f t="shared" si="538"/>
        <v>0.995</v>
      </c>
      <c r="V575" s="267">
        <f t="shared" si="538"/>
        <v>0.995</v>
      </c>
      <c r="W575" s="267">
        <f t="shared" si="538"/>
        <v>0.995</v>
      </c>
      <c r="X575" s="267">
        <f t="shared" si="538"/>
        <v>0.995</v>
      </c>
      <c r="Y575" s="267">
        <f t="shared" si="538"/>
        <v>0.995</v>
      </c>
      <c r="Z575" s="267">
        <f t="shared" si="538"/>
        <v>0.995</v>
      </c>
      <c r="AA575" s="267">
        <f t="shared" si="538"/>
        <v>0.995</v>
      </c>
      <c r="AB575" s="267">
        <f t="shared" si="538"/>
        <v>0.995</v>
      </c>
      <c r="AC575" s="267">
        <f t="shared" si="538"/>
        <v>0.995</v>
      </c>
      <c r="AD575" s="267">
        <f t="shared" si="538"/>
        <v>0.995</v>
      </c>
      <c r="AE575" s="267">
        <f t="shared" si="538"/>
        <v>0.995</v>
      </c>
      <c r="AF575" s="267">
        <f t="shared" si="538"/>
        <v>0.995</v>
      </c>
      <c r="AG575" s="267">
        <f t="shared" si="538"/>
        <v>0.995</v>
      </c>
      <c r="AH575" s="267">
        <f t="shared" si="538"/>
        <v>0.995</v>
      </c>
      <c r="AI575" s="267">
        <f t="shared" si="538"/>
        <v>0.995</v>
      </c>
      <c r="AJ575" s="267">
        <f t="shared" si="538"/>
        <v>0.995</v>
      </c>
      <c r="AK575" s="267">
        <f t="shared" si="538"/>
        <v>0.995</v>
      </c>
      <c r="AL575" s="267">
        <f t="shared" si="538"/>
        <v>0.995</v>
      </c>
      <c r="AM575" s="267">
        <f t="shared" si="538"/>
        <v>0.995</v>
      </c>
      <c r="AN575" s="267">
        <f t="shared" si="538"/>
        <v>0.995</v>
      </c>
      <c r="AO575" s="267">
        <f t="shared" si="538"/>
        <v>0.995</v>
      </c>
      <c r="AP575" s="267">
        <f t="shared" si="538"/>
        <v>0.995</v>
      </c>
      <c r="AQ575" s="267">
        <f t="shared" si="538"/>
        <v>0.995</v>
      </c>
      <c r="AR575" s="267">
        <f t="shared" si="538"/>
        <v>0.995</v>
      </c>
      <c r="AS575" s="267">
        <f t="shared" si="538"/>
        <v>0.995</v>
      </c>
      <c r="AT575" s="267">
        <f t="shared" si="538"/>
        <v>0.995</v>
      </c>
      <c r="AU575" s="267">
        <f t="shared" si="538"/>
        <v>0.995</v>
      </c>
      <c r="AV575" s="267">
        <f t="shared" si="538"/>
        <v>0.995</v>
      </c>
      <c r="AW575" s="267">
        <f t="shared" si="538"/>
        <v>0.995</v>
      </c>
      <c r="AX575" s="267">
        <f t="shared" si="538"/>
        <v>0.995</v>
      </c>
      <c r="AY575" s="267">
        <f t="shared" si="538"/>
        <v>0.995</v>
      </c>
      <c r="AZ575" s="267">
        <f t="shared" si="538"/>
        <v>0.995</v>
      </c>
      <c r="BA575" s="267">
        <f t="shared" si="538"/>
        <v>0.995</v>
      </c>
      <c r="BB575" s="267">
        <f t="shared" si="538"/>
        <v>0.995</v>
      </c>
      <c r="BC575" s="267">
        <f t="shared" si="538"/>
        <v>0.995</v>
      </c>
      <c r="BD575" s="267">
        <f t="shared" si="538"/>
        <v>0.995</v>
      </c>
      <c r="BE575" s="267">
        <f t="shared" si="538"/>
        <v>0.995</v>
      </c>
      <c r="BF575" s="267">
        <f t="shared" si="538"/>
        <v>0.995</v>
      </c>
      <c r="BG575" s="267">
        <f t="shared" si="538"/>
        <v>0.995</v>
      </c>
      <c r="BH575" s="267">
        <f t="shared" si="538"/>
        <v>0.995</v>
      </c>
      <c r="BI575" s="267">
        <f t="shared" si="538"/>
        <v>0.995</v>
      </c>
      <c r="BJ575" s="267">
        <f t="shared" si="538"/>
        <v>0.995</v>
      </c>
      <c r="BK575" s="267">
        <f t="shared" si="538"/>
        <v>0.995</v>
      </c>
      <c r="BL575" s="267">
        <f t="shared" si="538"/>
        <v>0.995</v>
      </c>
      <c r="BM575" s="267">
        <f t="shared" si="538"/>
        <v>0.995</v>
      </c>
      <c r="BN575" s="267">
        <f t="shared" si="538"/>
        <v>0.995</v>
      </c>
      <c r="BP575"/>
      <c r="BQ575"/>
    </row>
    <row r="576" spans="1:70" hidden="1" outlineLevel="1">
      <c r="A576" s="277"/>
      <c r="E576" s="51" t="str">
        <v>Llamadas salientes larga Distancia a otros operadores fijos</v>
      </c>
      <c r="G576" t="s">
        <v>101</v>
      </c>
      <c r="K576"/>
      <c r="Q576" s="267">
        <f t="shared" si="538"/>
        <v>0.995</v>
      </c>
      <c r="R576" s="267">
        <f t="shared" si="538"/>
        <v>0.995</v>
      </c>
      <c r="S576" s="267">
        <f t="shared" si="538"/>
        <v>0.995</v>
      </c>
      <c r="T576" s="267">
        <f t="shared" si="538"/>
        <v>0.995</v>
      </c>
      <c r="U576" s="267">
        <f t="shared" si="538"/>
        <v>0.995</v>
      </c>
      <c r="V576" s="267">
        <f t="shared" si="538"/>
        <v>0.995</v>
      </c>
      <c r="W576" s="267">
        <f t="shared" si="538"/>
        <v>0.995</v>
      </c>
      <c r="X576" s="267">
        <f t="shared" si="538"/>
        <v>0.995</v>
      </c>
      <c r="Y576" s="267">
        <f t="shared" si="538"/>
        <v>0.995</v>
      </c>
      <c r="Z576" s="267">
        <f t="shared" si="538"/>
        <v>0.995</v>
      </c>
      <c r="AA576" s="267">
        <f t="shared" si="538"/>
        <v>0.995</v>
      </c>
      <c r="AB576" s="267">
        <f t="shared" si="538"/>
        <v>0.995</v>
      </c>
      <c r="AC576" s="267">
        <f t="shared" si="538"/>
        <v>0.995</v>
      </c>
      <c r="AD576" s="267">
        <f t="shared" si="538"/>
        <v>0.995</v>
      </c>
      <c r="AE576" s="267">
        <f t="shared" si="538"/>
        <v>0.995</v>
      </c>
      <c r="AF576" s="267">
        <f t="shared" si="538"/>
        <v>0.995</v>
      </c>
      <c r="AG576" s="267">
        <f t="shared" si="538"/>
        <v>0.995</v>
      </c>
      <c r="AH576" s="267">
        <f t="shared" si="538"/>
        <v>0.995</v>
      </c>
      <c r="AI576" s="267">
        <f t="shared" si="538"/>
        <v>0.995</v>
      </c>
      <c r="AJ576" s="267">
        <f t="shared" si="538"/>
        <v>0.995</v>
      </c>
      <c r="AK576" s="267">
        <f t="shared" si="538"/>
        <v>0.995</v>
      </c>
      <c r="AL576" s="267">
        <f t="shared" si="538"/>
        <v>0.995</v>
      </c>
      <c r="AM576" s="267">
        <f t="shared" si="538"/>
        <v>0.995</v>
      </c>
      <c r="AN576" s="267">
        <f t="shared" si="538"/>
        <v>0.995</v>
      </c>
      <c r="AO576" s="267">
        <f t="shared" si="538"/>
        <v>0.995</v>
      </c>
      <c r="AP576" s="267">
        <f t="shared" si="538"/>
        <v>0.995</v>
      </c>
      <c r="AQ576" s="267">
        <f t="shared" si="538"/>
        <v>0.995</v>
      </c>
      <c r="AR576" s="267">
        <f t="shared" si="538"/>
        <v>0.995</v>
      </c>
      <c r="AS576" s="267">
        <f t="shared" si="538"/>
        <v>0.995</v>
      </c>
      <c r="AT576" s="267">
        <f t="shared" si="538"/>
        <v>0.995</v>
      </c>
      <c r="AU576" s="267">
        <f t="shared" si="538"/>
        <v>0.995</v>
      </c>
      <c r="AV576" s="267">
        <f t="shared" si="538"/>
        <v>0.995</v>
      </c>
      <c r="AW576" s="267">
        <f t="shared" si="538"/>
        <v>0.995</v>
      </c>
      <c r="AX576" s="267">
        <f t="shared" si="538"/>
        <v>0.995</v>
      </c>
      <c r="AY576" s="267">
        <f t="shared" si="538"/>
        <v>0.995</v>
      </c>
      <c r="AZ576" s="267">
        <f t="shared" si="538"/>
        <v>0.995</v>
      </c>
      <c r="BA576" s="267">
        <f t="shared" si="538"/>
        <v>0.995</v>
      </c>
      <c r="BB576" s="267">
        <f t="shared" si="538"/>
        <v>0.995</v>
      </c>
      <c r="BC576" s="267">
        <f t="shared" si="538"/>
        <v>0.995</v>
      </c>
      <c r="BD576" s="267">
        <f t="shared" si="538"/>
        <v>0.995</v>
      </c>
      <c r="BE576" s="267">
        <f t="shared" si="538"/>
        <v>0.995</v>
      </c>
      <c r="BF576" s="267">
        <f t="shared" si="538"/>
        <v>0.995</v>
      </c>
      <c r="BG576" s="267">
        <f t="shared" si="538"/>
        <v>0.995</v>
      </c>
      <c r="BH576" s="267">
        <f t="shared" si="538"/>
        <v>0.995</v>
      </c>
      <c r="BI576" s="267">
        <f t="shared" si="538"/>
        <v>0.995</v>
      </c>
      <c r="BJ576" s="267">
        <f t="shared" si="538"/>
        <v>0.995</v>
      </c>
      <c r="BK576" s="267">
        <f t="shared" si="538"/>
        <v>0.995</v>
      </c>
      <c r="BL576" s="267">
        <f t="shared" si="538"/>
        <v>0.995</v>
      </c>
      <c r="BM576" s="267">
        <f t="shared" si="538"/>
        <v>0.995</v>
      </c>
      <c r="BN576" s="267">
        <f t="shared" si="538"/>
        <v>0.995</v>
      </c>
      <c r="BP576"/>
      <c r="BQ576"/>
    </row>
    <row r="577" spans="1:69" hidden="1" outlineLevel="1">
      <c r="A577" s="277"/>
      <c r="E577" s="51" t="str">
        <v>Llamadas salientes a móvil</v>
      </c>
      <c r="G577" t="s">
        <v>101</v>
      </c>
      <c r="K577"/>
      <c r="Q577" s="267">
        <f t="shared" si="538"/>
        <v>0.995</v>
      </c>
      <c r="R577" s="267">
        <f t="shared" si="538"/>
        <v>0.995</v>
      </c>
      <c r="S577" s="267">
        <f t="shared" si="538"/>
        <v>0.995</v>
      </c>
      <c r="T577" s="267">
        <f t="shared" si="538"/>
        <v>0.995</v>
      </c>
      <c r="U577" s="267">
        <f t="shared" si="538"/>
        <v>0.995</v>
      </c>
      <c r="V577" s="267">
        <f t="shared" si="538"/>
        <v>0.995</v>
      </c>
      <c r="W577" s="267">
        <f t="shared" si="538"/>
        <v>0.995</v>
      </c>
      <c r="X577" s="267">
        <f t="shared" si="538"/>
        <v>0.995</v>
      </c>
      <c r="Y577" s="267">
        <f t="shared" si="538"/>
        <v>0.995</v>
      </c>
      <c r="Z577" s="267">
        <f t="shared" si="538"/>
        <v>0.995</v>
      </c>
      <c r="AA577" s="267">
        <f t="shared" si="538"/>
        <v>0.995</v>
      </c>
      <c r="AB577" s="267">
        <f t="shared" si="538"/>
        <v>0.995</v>
      </c>
      <c r="AC577" s="267">
        <f t="shared" si="538"/>
        <v>0.995</v>
      </c>
      <c r="AD577" s="267">
        <f t="shared" si="538"/>
        <v>0.995</v>
      </c>
      <c r="AE577" s="267">
        <f t="shared" si="538"/>
        <v>0.995</v>
      </c>
      <c r="AF577" s="267">
        <f t="shared" si="538"/>
        <v>0.995</v>
      </c>
      <c r="AG577" s="267">
        <f t="shared" si="538"/>
        <v>0.995</v>
      </c>
      <c r="AH577" s="267">
        <f t="shared" si="538"/>
        <v>0.995</v>
      </c>
      <c r="AI577" s="267">
        <f t="shared" si="538"/>
        <v>0.995</v>
      </c>
      <c r="AJ577" s="267">
        <f t="shared" si="538"/>
        <v>0.995</v>
      </c>
      <c r="AK577" s="267">
        <f t="shared" si="538"/>
        <v>0.995</v>
      </c>
      <c r="AL577" s="267">
        <f t="shared" si="538"/>
        <v>0.995</v>
      </c>
      <c r="AM577" s="267">
        <f t="shared" si="538"/>
        <v>0.995</v>
      </c>
      <c r="AN577" s="267">
        <f t="shared" si="538"/>
        <v>0.995</v>
      </c>
      <c r="AO577" s="267">
        <f t="shared" si="538"/>
        <v>0.995</v>
      </c>
      <c r="AP577" s="267">
        <f t="shared" si="538"/>
        <v>0.995</v>
      </c>
      <c r="AQ577" s="267">
        <f t="shared" si="538"/>
        <v>0.995</v>
      </c>
      <c r="AR577" s="267">
        <f t="shared" si="538"/>
        <v>0.995</v>
      </c>
      <c r="AS577" s="267">
        <f t="shared" si="538"/>
        <v>0.995</v>
      </c>
      <c r="AT577" s="267">
        <f t="shared" si="538"/>
        <v>0.995</v>
      </c>
      <c r="AU577" s="267">
        <f t="shared" si="538"/>
        <v>0.995</v>
      </c>
      <c r="AV577" s="267">
        <f t="shared" si="538"/>
        <v>0.995</v>
      </c>
      <c r="AW577" s="267">
        <f t="shared" si="538"/>
        <v>0.995</v>
      </c>
      <c r="AX577" s="267">
        <f t="shared" si="538"/>
        <v>0.995</v>
      </c>
      <c r="AY577" s="267">
        <f t="shared" si="538"/>
        <v>0.995</v>
      </c>
      <c r="AZ577" s="267">
        <f t="shared" si="538"/>
        <v>0.995</v>
      </c>
      <c r="BA577" s="267">
        <f t="shared" si="538"/>
        <v>0.995</v>
      </c>
      <c r="BB577" s="267">
        <f t="shared" si="538"/>
        <v>0.995</v>
      </c>
      <c r="BC577" s="267">
        <f t="shared" si="538"/>
        <v>0.995</v>
      </c>
      <c r="BD577" s="267">
        <f t="shared" si="538"/>
        <v>0.995</v>
      </c>
      <c r="BE577" s="267">
        <f t="shared" si="538"/>
        <v>0.995</v>
      </c>
      <c r="BF577" s="267">
        <f t="shared" si="538"/>
        <v>0.995</v>
      </c>
      <c r="BG577" s="267">
        <f t="shared" si="538"/>
        <v>0.995</v>
      </c>
      <c r="BH577" s="267">
        <f t="shared" si="538"/>
        <v>0.995</v>
      </c>
      <c r="BI577" s="267">
        <f t="shared" si="538"/>
        <v>0.995</v>
      </c>
      <c r="BJ577" s="267">
        <f t="shared" si="538"/>
        <v>0.995</v>
      </c>
      <c r="BK577" s="267">
        <f t="shared" si="538"/>
        <v>0.995</v>
      </c>
      <c r="BL577" s="267">
        <f t="shared" si="538"/>
        <v>0.995</v>
      </c>
      <c r="BM577" s="267">
        <f t="shared" si="538"/>
        <v>0.995</v>
      </c>
      <c r="BN577" s="267">
        <f t="shared" si="538"/>
        <v>0.995</v>
      </c>
      <c r="BP577"/>
      <c r="BQ577"/>
    </row>
    <row r="578" spans="1:69" hidden="1" outlineLevel="1">
      <c r="A578" s="277"/>
      <c r="E578" s="51" t="str">
        <v>Llamadas salientes a internacional</v>
      </c>
      <c r="G578" t="s">
        <v>101</v>
      </c>
      <c r="K578"/>
      <c r="Q578" s="267">
        <f t="shared" si="538"/>
        <v>0.995</v>
      </c>
      <c r="R578" s="267">
        <f t="shared" si="538"/>
        <v>0.995</v>
      </c>
      <c r="S578" s="267">
        <f t="shared" si="538"/>
        <v>0.995</v>
      </c>
      <c r="T578" s="267">
        <f t="shared" si="538"/>
        <v>0.995</v>
      </c>
      <c r="U578" s="267">
        <f t="shared" si="538"/>
        <v>0.995</v>
      </c>
      <c r="V578" s="267">
        <f t="shared" si="538"/>
        <v>0.995</v>
      </c>
      <c r="W578" s="267">
        <f t="shared" si="538"/>
        <v>0.995</v>
      </c>
      <c r="X578" s="267">
        <f t="shared" si="538"/>
        <v>0.995</v>
      </c>
      <c r="Y578" s="267">
        <f t="shared" si="538"/>
        <v>0.995</v>
      </c>
      <c r="Z578" s="267">
        <f t="shared" si="538"/>
        <v>0.995</v>
      </c>
      <c r="AA578" s="267">
        <f t="shared" si="538"/>
        <v>0.995</v>
      </c>
      <c r="AB578" s="267">
        <f t="shared" si="538"/>
        <v>0.995</v>
      </c>
      <c r="AC578" s="267">
        <f t="shared" si="538"/>
        <v>0.995</v>
      </c>
      <c r="AD578" s="267">
        <f t="shared" si="538"/>
        <v>0.995</v>
      </c>
      <c r="AE578" s="267">
        <f t="shared" si="538"/>
        <v>0.995</v>
      </c>
      <c r="AF578" s="267">
        <f t="shared" si="538"/>
        <v>0.995</v>
      </c>
      <c r="AG578" s="267">
        <f t="shared" si="538"/>
        <v>0.995</v>
      </c>
      <c r="AH578" s="267">
        <f t="shared" si="538"/>
        <v>0.995</v>
      </c>
      <c r="AI578" s="267">
        <f t="shared" si="538"/>
        <v>0.995</v>
      </c>
      <c r="AJ578" s="267">
        <f t="shared" si="538"/>
        <v>0.995</v>
      </c>
      <c r="AK578" s="267">
        <f t="shared" si="538"/>
        <v>0.995</v>
      </c>
      <c r="AL578" s="267">
        <f t="shared" si="538"/>
        <v>0.995</v>
      </c>
      <c r="AM578" s="267">
        <f t="shared" si="538"/>
        <v>0.995</v>
      </c>
      <c r="AN578" s="267">
        <f t="shared" si="538"/>
        <v>0.995</v>
      </c>
      <c r="AO578" s="267">
        <f t="shared" si="538"/>
        <v>0.995</v>
      </c>
      <c r="AP578" s="267">
        <f t="shared" si="538"/>
        <v>0.995</v>
      </c>
      <c r="AQ578" s="267">
        <f t="shared" si="538"/>
        <v>0.995</v>
      </c>
      <c r="AR578" s="267">
        <f t="shared" si="538"/>
        <v>0.995</v>
      </c>
      <c r="AS578" s="267">
        <f t="shared" si="538"/>
        <v>0.995</v>
      </c>
      <c r="AT578" s="267">
        <f t="shared" si="538"/>
        <v>0.995</v>
      </c>
      <c r="AU578" s="267">
        <f t="shared" si="538"/>
        <v>0.995</v>
      </c>
      <c r="AV578" s="267">
        <f t="shared" si="538"/>
        <v>0.995</v>
      </c>
      <c r="AW578" s="267">
        <f t="shared" si="538"/>
        <v>0.995</v>
      </c>
      <c r="AX578" s="267">
        <f t="shared" si="538"/>
        <v>0.995</v>
      </c>
      <c r="AY578" s="267">
        <f t="shared" si="538"/>
        <v>0.995</v>
      </c>
      <c r="AZ578" s="267">
        <f t="shared" si="538"/>
        <v>0.995</v>
      </c>
      <c r="BA578" s="267">
        <f t="shared" si="538"/>
        <v>0.995</v>
      </c>
      <c r="BB578" s="267">
        <f t="shared" si="538"/>
        <v>0.995</v>
      </c>
      <c r="BC578" s="267">
        <f t="shared" si="538"/>
        <v>0.995</v>
      </c>
      <c r="BD578" s="267">
        <f t="shared" si="538"/>
        <v>0.995</v>
      </c>
      <c r="BE578" s="267">
        <f t="shared" si="538"/>
        <v>0.995</v>
      </c>
      <c r="BF578" s="267">
        <f t="shared" si="538"/>
        <v>0.995</v>
      </c>
      <c r="BG578" s="267">
        <f t="shared" si="538"/>
        <v>0.995</v>
      </c>
      <c r="BH578" s="267">
        <f t="shared" si="538"/>
        <v>0.995</v>
      </c>
      <c r="BI578" s="267">
        <f t="shared" si="538"/>
        <v>0.995</v>
      </c>
      <c r="BJ578" s="267">
        <f t="shared" si="538"/>
        <v>0.995</v>
      </c>
      <c r="BK578" s="267">
        <f t="shared" si="538"/>
        <v>0.995</v>
      </c>
      <c r="BL578" s="267">
        <f t="shared" si="538"/>
        <v>0.995</v>
      </c>
      <c r="BM578" s="267">
        <f t="shared" si="538"/>
        <v>0.995</v>
      </c>
      <c r="BN578" s="267">
        <f t="shared" si="538"/>
        <v>0.995</v>
      </c>
      <c r="BP578"/>
      <c r="BQ578"/>
    </row>
    <row r="579" spans="1:69" hidden="1" outlineLevel="1">
      <c r="A579" s="277"/>
      <c r="E579" s="51" t="str">
        <v>Llamadas salientes a números no geográficos</v>
      </c>
      <c r="G579" t="s">
        <v>101</v>
      </c>
      <c r="K579"/>
      <c r="Q579" s="267">
        <f t="shared" si="538"/>
        <v>0.995</v>
      </c>
      <c r="R579" s="267">
        <f t="shared" si="538"/>
        <v>0.995</v>
      </c>
      <c r="S579" s="267">
        <f t="shared" si="538"/>
        <v>0.995</v>
      </c>
      <c r="T579" s="267">
        <f t="shared" si="538"/>
        <v>0.995</v>
      </c>
      <c r="U579" s="267">
        <f t="shared" si="538"/>
        <v>0.995</v>
      </c>
      <c r="V579" s="267">
        <f t="shared" ref="V579:BN579" si="539">V578</f>
        <v>0.995</v>
      </c>
      <c r="W579" s="267">
        <f t="shared" si="539"/>
        <v>0.995</v>
      </c>
      <c r="X579" s="267">
        <f t="shared" si="539"/>
        <v>0.995</v>
      </c>
      <c r="Y579" s="267">
        <f t="shared" si="539"/>
        <v>0.995</v>
      </c>
      <c r="Z579" s="267">
        <f t="shared" si="539"/>
        <v>0.995</v>
      </c>
      <c r="AA579" s="267">
        <f t="shared" si="539"/>
        <v>0.995</v>
      </c>
      <c r="AB579" s="267">
        <f t="shared" si="539"/>
        <v>0.995</v>
      </c>
      <c r="AC579" s="267">
        <f t="shared" si="539"/>
        <v>0.995</v>
      </c>
      <c r="AD579" s="267">
        <f t="shared" si="539"/>
        <v>0.995</v>
      </c>
      <c r="AE579" s="267">
        <f t="shared" si="539"/>
        <v>0.995</v>
      </c>
      <c r="AF579" s="267">
        <f t="shared" si="539"/>
        <v>0.995</v>
      </c>
      <c r="AG579" s="267">
        <f t="shared" si="539"/>
        <v>0.995</v>
      </c>
      <c r="AH579" s="267">
        <f t="shared" si="539"/>
        <v>0.995</v>
      </c>
      <c r="AI579" s="267">
        <f t="shared" si="539"/>
        <v>0.995</v>
      </c>
      <c r="AJ579" s="267">
        <f t="shared" si="539"/>
        <v>0.995</v>
      </c>
      <c r="AK579" s="267">
        <f t="shared" si="539"/>
        <v>0.995</v>
      </c>
      <c r="AL579" s="267">
        <f t="shared" si="539"/>
        <v>0.995</v>
      </c>
      <c r="AM579" s="267">
        <f t="shared" si="539"/>
        <v>0.995</v>
      </c>
      <c r="AN579" s="267">
        <f t="shared" si="539"/>
        <v>0.995</v>
      </c>
      <c r="AO579" s="267">
        <f t="shared" si="539"/>
        <v>0.995</v>
      </c>
      <c r="AP579" s="267">
        <f t="shared" si="539"/>
        <v>0.995</v>
      </c>
      <c r="AQ579" s="267">
        <f t="shared" si="539"/>
        <v>0.995</v>
      </c>
      <c r="AR579" s="267">
        <f t="shared" si="539"/>
        <v>0.995</v>
      </c>
      <c r="AS579" s="267">
        <f t="shared" si="539"/>
        <v>0.995</v>
      </c>
      <c r="AT579" s="267">
        <f t="shared" si="539"/>
        <v>0.995</v>
      </c>
      <c r="AU579" s="267">
        <f t="shared" si="539"/>
        <v>0.995</v>
      </c>
      <c r="AV579" s="267">
        <f t="shared" si="539"/>
        <v>0.995</v>
      </c>
      <c r="AW579" s="267">
        <f t="shared" si="539"/>
        <v>0.995</v>
      </c>
      <c r="AX579" s="267">
        <f t="shared" si="539"/>
        <v>0.995</v>
      </c>
      <c r="AY579" s="267">
        <f t="shared" si="539"/>
        <v>0.995</v>
      </c>
      <c r="AZ579" s="267">
        <f t="shared" si="539"/>
        <v>0.995</v>
      </c>
      <c r="BA579" s="267">
        <f t="shared" si="539"/>
        <v>0.995</v>
      </c>
      <c r="BB579" s="267">
        <f t="shared" si="539"/>
        <v>0.995</v>
      </c>
      <c r="BC579" s="267">
        <f t="shared" si="539"/>
        <v>0.995</v>
      </c>
      <c r="BD579" s="267">
        <f t="shared" si="539"/>
        <v>0.995</v>
      </c>
      <c r="BE579" s="267">
        <f t="shared" si="539"/>
        <v>0.995</v>
      </c>
      <c r="BF579" s="267">
        <f t="shared" si="539"/>
        <v>0.995</v>
      </c>
      <c r="BG579" s="267">
        <f t="shared" si="539"/>
        <v>0.995</v>
      </c>
      <c r="BH579" s="267">
        <f t="shared" si="539"/>
        <v>0.995</v>
      </c>
      <c r="BI579" s="267">
        <f t="shared" si="539"/>
        <v>0.995</v>
      </c>
      <c r="BJ579" s="267">
        <f t="shared" si="539"/>
        <v>0.995</v>
      </c>
      <c r="BK579" s="267">
        <f t="shared" si="539"/>
        <v>0.995</v>
      </c>
      <c r="BL579" s="267">
        <f t="shared" si="539"/>
        <v>0.995</v>
      </c>
      <c r="BM579" s="267">
        <f t="shared" si="539"/>
        <v>0.995</v>
      </c>
      <c r="BN579" s="267">
        <f t="shared" si="539"/>
        <v>0.995</v>
      </c>
      <c r="BP579"/>
      <c r="BQ579"/>
    </row>
    <row r="580" spans="1:69" hidden="1" outlineLevel="1">
      <c r="A580" s="277"/>
      <c r="E580" s="51" t="str">
        <v>Fixed Service8</v>
      </c>
      <c r="G580" t="s">
        <v>101</v>
      </c>
      <c r="K580"/>
      <c r="Q580" s="268"/>
      <c r="R580" s="268"/>
      <c r="S580" s="268"/>
      <c r="T580" s="268"/>
      <c r="U580" s="268"/>
      <c r="V580" s="268"/>
      <c r="W580" s="268"/>
      <c r="X580" s="268"/>
      <c r="Y580" s="268"/>
      <c r="Z580" s="268"/>
      <c r="AA580" s="268"/>
      <c r="AB580" s="268"/>
      <c r="AC580" s="268"/>
      <c r="AD580" s="268"/>
      <c r="AE580" s="268"/>
      <c r="AF580" s="268"/>
      <c r="AG580" s="268"/>
      <c r="AH580" s="268"/>
      <c r="AI580" s="268"/>
      <c r="AJ580" s="268"/>
      <c r="AK580" s="268"/>
      <c r="AL580" s="268"/>
      <c r="AM580" s="268"/>
      <c r="AN580" s="268"/>
      <c r="AO580" s="268"/>
      <c r="AP580" s="268"/>
      <c r="AQ580" s="268"/>
      <c r="AR580" s="268"/>
      <c r="AS580" s="268"/>
      <c r="AT580" s="268"/>
      <c r="AU580" s="268"/>
      <c r="AV580" s="268"/>
      <c r="AW580" s="268"/>
      <c r="AX580" s="268"/>
      <c r="AY580" s="268"/>
      <c r="AZ580" s="268"/>
      <c r="BA580" s="268"/>
      <c r="BB580" s="268"/>
      <c r="BC580" s="268"/>
      <c r="BD580" s="268"/>
      <c r="BE580" s="268"/>
      <c r="BF580" s="268"/>
      <c r="BG580" s="268"/>
      <c r="BH580" s="268"/>
      <c r="BI580" s="268"/>
      <c r="BJ580" s="268"/>
      <c r="BK580" s="268"/>
      <c r="BL580" s="268"/>
      <c r="BM580" s="268"/>
      <c r="BN580" s="268"/>
      <c r="BP580"/>
      <c r="BQ580"/>
    </row>
    <row r="581" spans="1:69" hidden="1" outlineLevel="1">
      <c r="A581" s="277"/>
      <c r="E581" s="51" t="str">
        <v>Llamadas entrantes Local de otros operadores fijos</v>
      </c>
      <c r="G581" t="s">
        <v>101</v>
      </c>
      <c r="K581"/>
      <c r="Q581" s="265">
        <v>0.92</v>
      </c>
      <c r="R581" s="266">
        <f t="shared" ref="R581:BN581" si="540">Q581</f>
        <v>0.92</v>
      </c>
      <c r="S581" s="266">
        <f t="shared" si="540"/>
        <v>0.92</v>
      </c>
      <c r="T581" s="266">
        <f t="shared" si="540"/>
        <v>0.92</v>
      </c>
      <c r="U581" s="266">
        <f t="shared" si="540"/>
        <v>0.92</v>
      </c>
      <c r="V581" s="266">
        <f t="shared" si="540"/>
        <v>0.92</v>
      </c>
      <c r="W581" s="266">
        <f t="shared" si="540"/>
        <v>0.92</v>
      </c>
      <c r="X581" s="266">
        <f t="shared" si="540"/>
        <v>0.92</v>
      </c>
      <c r="Y581" s="266">
        <f t="shared" si="540"/>
        <v>0.92</v>
      </c>
      <c r="Z581" s="266">
        <f t="shared" si="540"/>
        <v>0.92</v>
      </c>
      <c r="AA581" s="266">
        <f t="shared" si="540"/>
        <v>0.92</v>
      </c>
      <c r="AB581" s="266">
        <f t="shared" si="540"/>
        <v>0.92</v>
      </c>
      <c r="AC581" s="266">
        <f t="shared" si="540"/>
        <v>0.92</v>
      </c>
      <c r="AD581" s="266">
        <f t="shared" si="540"/>
        <v>0.92</v>
      </c>
      <c r="AE581" s="266">
        <f t="shared" si="540"/>
        <v>0.92</v>
      </c>
      <c r="AF581" s="266">
        <f t="shared" si="540"/>
        <v>0.92</v>
      </c>
      <c r="AG581" s="266">
        <f t="shared" si="540"/>
        <v>0.92</v>
      </c>
      <c r="AH581" s="266">
        <f t="shared" si="540"/>
        <v>0.92</v>
      </c>
      <c r="AI581" s="266">
        <f t="shared" si="540"/>
        <v>0.92</v>
      </c>
      <c r="AJ581" s="266">
        <f t="shared" si="540"/>
        <v>0.92</v>
      </c>
      <c r="AK581" s="266">
        <f t="shared" si="540"/>
        <v>0.92</v>
      </c>
      <c r="AL581" s="266">
        <f t="shared" si="540"/>
        <v>0.92</v>
      </c>
      <c r="AM581" s="266">
        <f t="shared" si="540"/>
        <v>0.92</v>
      </c>
      <c r="AN581" s="266">
        <f t="shared" si="540"/>
        <v>0.92</v>
      </c>
      <c r="AO581" s="266">
        <f t="shared" si="540"/>
        <v>0.92</v>
      </c>
      <c r="AP581" s="266">
        <f t="shared" si="540"/>
        <v>0.92</v>
      </c>
      <c r="AQ581" s="266">
        <f t="shared" si="540"/>
        <v>0.92</v>
      </c>
      <c r="AR581" s="266">
        <f t="shared" si="540"/>
        <v>0.92</v>
      </c>
      <c r="AS581" s="266">
        <f t="shared" si="540"/>
        <v>0.92</v>
      </c>
      <c r="AT581" s="266">
        <f t="shared" si="540"/>
        <v>0.92</v>
      </c>
      <c r="AU581" s="266">
        <f t="shared" si="540"/>
        <v>0.92</v>
      </c>
      <c r="AV581" s="266">
        <f t="shared" si="540"/>
        <v>0.92</v>
      </c>
      <c r="AW581" s="266">
        <f t="shared" si="540"/>
        <v>0.92</v>
      </c>
      <c r="AX581" s="266">
        <f t="shared" si="540"/>
        <v>0.92</v>
      </c>
      <c r="AY581" s="266">
        <f t="shared" si="540"/>
        <v>0.92</v>
      </c>
      <c r="AZ581" s="266">
        <f t="shared" si="540"/>
        <v>0.92</v>
      </c>
      <c r="BA581" s="266">
        <f t="shared" si="540"/>
        <v>0.92</v>
      </c>
      <c r="BB581" s="266">
        <f t="shared" si="540"/>
        <v>0.92</v>
      </c>
      <c r="BC581" s="266">
        <f t="shared" si="540"/>
        <v>0.92</v>
      </c>
      <c r="BD581" s="266">
        <f t="shared" si="540"/>
        <v>0.92</v>
      </c>
      <c r="BE581" s="266">
        <f t="shared" si="540"/>
        <v>0.92</v>
      </c>
      <c r="BF581" s="266">
        <f t="shared" si="540"/>
        <v>0.92</v>
      </c>
      <c r="BG581" s="266">
        <f t="shared" si="540"/>
        <v>0.92</v>
      </c>
      <c r="BH581" s="266">
        <f t="shared" si="540"/>
        <v>0.92</v>
      </c>
      <c r="BI581" s="266">
        <f t="shared" si="540"/>
        <v>0.92</v>
      </c>
      <c r="BJ581" s="266">
        <f t="shared" si="540"/>
        <v>0.92</v>
      </c>
      <c r="BK581" s="266">
        <f t="shared" si="540"/>
        <v>0.92</v>
      </c>
      <c r="BL581" s="266">
        <f t="shared" si="540"/>
        <v>0.92</v>
      </c>
      <c r="BM581" s="266">
        <f t="shared" si="540"/>
        <v>0.92</v>
      </c>
      <c r="BN581" s="266">
        <f t="shared" si="540"/>
        <v>0.92</v>
      </c>
      <c r="BP581"/>
      <c r="BQ581"/>
    </row>
    <row r="582" spans="1:69" hidden="1" outlineLevel="1">
      <c r="A582" s="277"/>
      <c r="E582" s="51" t="str">
        <v>Llamadas entrantes Larga Distancia de otros operadores fijos</v>
      </c>
      <c r="G582" t="s">
        <v>101</v>
      </c>
      <c r="K582"/>
      <c r="Q582" s="267">
        <f t="shared" ref="Q582:BN585" si="541">Q581</f>
        <v>0.92</v>
      </c>
      <c r="R582" s="267">
        <f t="shared" si="541"/>
        <v>0.92</v>
      </c>
      <c r="S582" s="267">
        <f t="shared" si="541"/>
        <v>0.92</v>
      </c>
      <c r="T582" s="267">
        <f t="shared" si="541"/>
        <v>0.92</v>
      </c>
      <c r="U582" s="267">
        <f t="shared" si="541"/>
        <v>0.92</v>
      </c>
      <c r="V582" s="267">
        <f t="shared" si="541"/>
        <v>0.92</v>
      </c>
      <c r="W582" s="267">
        <f t="shared" si="541"/>
        <v>0.92</v>
      </c>
      <c r="X582" s="267">
        <f t="shared" si="541"/>
        <v>0.92</v>
      </c>
      <c r="Y582" s="267">
        <f t="shared" si="541"/>
        <v>0.92</v>
      </c>
      <c r="Z582" s="267">
        <f t="shared" si="541"/>
        <v>0.92</v>
      </c>
      <c r="AA582" s="267">
        <f t="shared" si="541"/>
        <v>0.92</v>
      </c>
      <c r="AB582" s="267">
        <f t="shared" si="541"/>
        <v>0.92</v>
      </c>
      <c r="AC582" s="267">
        <f t="shared" si="541"/>
        <v>0.92</v>
      </c>
      <c r="AD582" s="267">
        <f t="shared" si="541"/>
        <v>0.92</v>
      </c>
      <c r="AE582" s="267">
        <f t="shared" si="541"/>
        <v>0.92</v>
      </c>
      <c r="AF582" s="267">
        <f t="shared" si="541"/>
        <v>0.92</v>
      </c>
      <c r="AG582" s="267">
        <f t="shared" si="541"/>
        <v>0.92</v>
      </c>
      <c r="AH582" s="267">
        <f t="shared" si="541"/>
        <v>0.92</v>
      </c>
      <c r="AI582" s="267">
        <f t="shared" si="541"/>
        <v>0.92</v>
      </c>
      <c r="AJ582" s="267">
        <f t="shared" si="541"/>
        <v>0.92</v>
      </c>
      <c r="AK582" s="267">
        <f t="shared" si="541"/>
        <v>0.92</v>
      </c>
      <c r="AL582" s="267">
        <f t="shared" si="541"/>
        <v>0.92</v>
      </c>
      <c r="AM582" s="267">
        <f t="shared" si="541"/>
        <v>0.92</v>
      </c>
      <c r="AN582" s="267">
        <f t="shared" si="541"/>
        <v>0.92</v>
      </c>
      <c r="AO582" s="267">
        <f t="shared" si="541"/>
        <v>0.92</v>
      </c>
      <c r="AP582" s="267">
        <f t="shared" si="541"/>
        <v>0.92</v>
      </c>
      <c r="AQ582" s="267">
        <f t="shared" si="541"/>
        <v>0.92</v>
      </c>
      <c r="AR582" s="267">
        <f t="shared" si="541"/>
        <v>0.92</v>
      </c>
      <c r="AS582" s="267">
        <f t="shared" si="541"/>
        <v>0.92</v>
      </c>
      <c r="AT582" s="267">
        <f t="shared" si="541"/>
        <v>0.92</v>
      </c>
      <c r="AU582" s="267">
        <f t="shared" si="541"/>
        <v>0.92</v>
      </c>
      <c r="AV582" s="267">
        <f t="shared" si="541"/>
        <v>0.92</v>
      </c>
      <c r="AW582" s="267">
        <f t="shared" si="541"/>
        <v>0.92</v>
      </c>
      <c r="AX582" s="267">
        <f t="shared" si="541"/>
        <v>0.92</v>
      </c>
      <c r="AY582" s="267">
        <f t="shared" si="541"/>
        <v>0.92</v>
      </c>
      <c r="AZ582" s="267">
        <f t="shared" si="541"/>
        <v>0.92</v>
      </c>
      <c r="BA582" s="267">
        <f t="shared" si="541"/>
        <v>0.92</v>
      </c>
      <c r="BB582" s="267">
        <f t="shared" si="541"/>
        <v>0.92</v>
      </c>
      <c r="BC582" s="267">
        <f t="shared" si="541"/>
        <v>0.92</v>
      </c>
      <c r="BD582" s="267">
        <f t="shared" si="541"/>
        <v>0.92</v>
      </c>
      <c r="BE582" s="267">
        <f t="shared" si="541"/>
        <v>0.92</v>
      </c>
      <c r="BF582" s="267">
        <f t="shared" si="541"/>
        <v>0.92</v>
      </c>
      <c r="BG582" s="267">
        <f t="shared" si="541"/>
        <v>0.92</v>
      </c>
      <c r="BH582" s="267">
        <f t="shared" si="541"/>
        <v>0.92</v>
      </c>
      <c r="BI582" s="267">
        <f t="shared" si="541"/>
        <v>0.92</v>
      </c>
      <c r="BJ582" s="267">
        <f t="shared" si="541"/>
        <v>0.92</v>
      </c>
      <c r="BK582" s="267">
        <f t="shared" si="541"/>
        <v>0.92</v>
      </c>
      <c r="BL582" s="267">
        <f t="shared" si="541"/>
        <v>0.92</v>
      </c>
      <c r="BM582" s="267">
        <f t="shared" si="541"/>
        <v>0.92</v>
      </c>
      <c r="BN582" s="267">
        <f t="shared" si="541"/>
        <v>0.92</v>
      </c>
      <c r="BP582"/>
      <c r="BQ582"/>
    </row>
    <row r="583" spans="1:69" hidden="1" outlineLevel="1">
      <c r="A583" s="277"/>
      <c r="E583" s="51" t="str">
        <v>Llamadas entrantes de móvil</v>
      </c>
      <c r="G583" t="s">
        <v>101</v>
      </c>
      <c r="K583"/>
      <c r="Q583" s="267">
        <f t="shared" si="541"/>
        <v>0.92</v>
      </c>
      <c r="R583" s="267">
        <f t="shared" si="541"/>
        <v>0.92</v>
      </c>
      <c r="S583" s="267">
        <f t="shared" si="541"/>
        <v>0.92</v>
      </c>
      <c r="T583" s="267">
        <f t="shared" si="541"/>
        <v>0.92</v>
      </c>
      <c r="U583" s="267">
        <f t="shared" si="541"/>
        <v>0.92</v>
      </c>
      <c r="V583" s="267">
        <f t="shared" si="541"/>
        <v>0.92</v>
      </c>
      <c r="W583" s="267">
        <f t="shared" si="541"/>
        <v>0.92</v>
      </c>
      <c r="X583" s="267">
        <f t="shared" si="541"/>
        <v>0.92</v>
      </c>
      <c r="Y583" s="267">
        <f t="shared" si="541"/>
        <v>0.92</v>
      </c>
      <c r="Z583" s="267">
        <f t="shared" si="541"/>
        <v>0.92</v>
      </c>
      <c r="AA583" s="267">
        <f t="shared" si="541"/>
        <v>0.92</v>
      </c>
      <c r="AB583" s="267">
        <f t="shared" si="541"/>
        <v>0.92</v>
      </c>
      <c r="AC583" s="267">
        <f t="shared" si="541"/>
        <v>0.92</v>
      </c>
      <c r="AD583" s="267">
        <f t="shared" si="541"/>
        <v>0.92</v>
      </c>
      <c r="AE583" s="267">
        <f t="shared" si="541"/>
        <v>0.92</v>
      </c>
      <c r="AF583" s="267">
        <f t="shared" si="541"/>
        <v>0.92</v>
      </c>
      <c r="AG583" s="267">
        <f t="shared" si="541"/>
        <v>0.92</v>
      </c>
      <c r="AH583" s="267">
        <f t="shared" si="541"/>
        <v>0.92</v>
      </c>
      <c r="AI583" s="267">
        <f t="shared" si="541"/>
        <v>0.92</v>
      </c>
      <c r="AJ583" s="267">
        <f t="shared" si="541"/>
        <v>0.92</v>
      </c>
      <c r="AK583" s="267">
        <f t="shared" si="541"/>
        <v>0.92</v>
      </c>
      <c r="AL583" s="267">
        <f t="shared" si="541"/>
        <v>0.92</v>
      </c>
      <c r="AM583" s="267">
        <f t="shared" si="541"/>
        <v>0.92</v>
      </c>
      <c r="AN583" s="267">
        <f t="shared" si="541"/>
        <v>0.92</v>
      </c>
      <c r="AO583" s="267">
        <f t="shared" si="541"/>
        <v>0.92</v>
      </c>
      <c r="AP583" s="267">
        <f t="shared" si="541"/>
        <v>0.92</v>
      </c>
      <c r="AQ583" s="267">
        <f t="shared" si="541"/>
        <v>0.92</v>
      </c>
      <c r="AR583" s="267">
        <f t="shared" si="541"/>
        <v>0.92</v>
      </c>
      <c r="AS583" s="267">
        <f t="shared" si="541"/>
        <v>0.92</v>
      </c>
      <c r="AT583" s="267">
        <f t="shared" si="541"/>
        <v>0.92</v>
      </c>
      <c r="AU583" s="267">
        <f t="shared" si="541"/>
        <v>0.92</v>
      </c>
      <c r="AV583" s="267">
        <f t="shared" si="541"/>
        <v>0.92</v>
      </c>
      <c r="AW583" s="267">
        <f t="shared" si="541"/>
        <v>0.92</v>
      </c>
      <c r="AX583" s="267">
        <f t="shared" si="541"/>
        <v>0.92</v>
      </c>
      <c r="AY583" s="267">
        <f t="shared" si="541"/>
        <v>0.92</v>
      </c>
      <c r="AZ583" s="267">
        <f t="shared" si="541"/>
        <v>0.92</v>
      </c>
      <c r="BA583" s="267">
        <f t="shared" si="541"/>
        <v>0.92</v>
      </c>
      <c r="BB583" s="267">
        <f t="shared" si="541"/>
        <v>0.92</v>
      </c>
      <c r="BC583" s="267">
        <f t="shared" si="541"/>
        <v>0.92</v>
      </c>
      <c r="BD583" s="267">
        <f t="shared" si="541"/>
        <v>0.92</v>
      </c>
      <c r="BE583" s="267">
        <f t="shared" si="541"/>
        <v>0.92</v>
      </c>
      <c r="BF583" s="267">
        <f t="shared" si="541"/>
        <v>0.92</v>
      </c>
      <c r="BG583" s="267">
        <f t="shared" si="541"/>
        <v>0.92</v>
      </c>
      <c r="BH583" s="267">
        <f t="shared" si="541"/>
        <v>0.92</v>
      </c>
      <c r="BI583" s="267">
        <f t="shared" si="541"/>
        <v>0.92</v>
      </c>
      <c r="BJ583" s="267">
        <f t="shared" si="541"/>
        <v>0.92</v>
      </c>
      <c r="BK583" s="267">
        <f t="shared" si="541"/>
        <v>0.92</v>
      </c>
      <c r="BL583" s="267">
        <f t="shared" si="541"/>
        <v>0.92</v>
      </c>
      <c r="BM583" s="267">
        <f t="shared" si="541"/>
        <v>0.92</v>
      </c>
      <c r="BN583" s="267">
        <f t="shared" si="541"/>
        <v>0.92</v>
      </c>
      <c r="BP583"/>
      <c r="BQ583"/>
    </row>
    <row r="584" spans="1:69" hidden="1" outlineLevel="1">
      <c r="A584" s="277"/>
      <c r="E584" s="51" t="str">
        <v>Llamadas entrantes de internacional</v>
      </c>
      <c r="G584" t="s">
        <v>101</v>
      </c>
      <c r="K584"/>
      <c r="Q584" s="267">
        <f t="shared" si="541"/>
        <v>0.92</v>
      </c>
      <c r="R584" s="267">
        <f t="shared" si="541"/>
        <v>0.92</v>
      </c>
      <c r="S584" s="267">
        <f t="shared" si="541"/>
        <v>0.92</v>
      </c>
      <c r="T584" s="267">
        <f t="shared" si="541"/>
        <v>0.92</v>
      </c>
      <c r="U584" s="267">
        <f t="shared" si="541"/>
        <v>0.92</v>
      </c>
      <c r="V584" s="267">
        <f t="shared" si="541"/>
        <v>0.92</v>
      </c>
      <c r="W584" s="267">
        <f t="shared" si="541"/>
        <v>0.92</v>
      </c>
      <c r="X584" s="267">
        <f t="shared" si="541"/>
        <v>0.92</v>
      </c>
      <c r="Y584" s="267">
        <f t="shared" si="541"/>
        <v>0.92</v>
      </c>
      <c r="Z584" s="267">
        <f t="shared" si="541"/>
        <v>0.92</v>
      </c>
      <c r="AA584" s="267">
        <f t="shared" si="541"/>
        <v>0.92</v>
      </c>
      <c r="AB584" s="267">
        <f t="shared" si="541"/>
        <v>0.92</v>
      </c>
      <c r="AC584" s="267">
        <f t="shared" si="541"/>
        <v>0.92</v>
      </c>
      <c r="AD584" s="267">
        <f t="shared" si="541"/>
        <v>0.92</v>
      </c>
      <c r="AE584" s="267">
        <f t="shared" si="541"/>
        <v>0.92</v>
      </c>
      <c r="AF584" s="267">
        <f t="shared" si="541"/>
        <v>0.92</v>
      </c>
      <c r="AG584" s="267">
        <f t="shared" si="541"/>
        <v>0.92</v>
      </c>
      <c r="AH584" s="267">
        <f t="shared" si="541"/>
        <v>0.92</v>
      </c>
      <c r="AI584" s="267">
        <f t="shared" si="541"/>
        <v>0.92</v>
      </c>
      <c r="AJ584" s="267">
        <f t="shared" si="541"/>
        <v>0.92</v>
      </c>
      <c r="AK584" s="267">
        <f t="shared" si="541"/>
        <v>0.92</v>
      </c>
      <c r="AL584" s="267">
        <f t="shared" si="541"/>
        <v>0.92</v>
      </c>
      <c r="AM584" s="267">
        <f t="shared" si="541"/>
        <v>0.92</v>
      </c>
      <c r="AN584" s="267">
        <f t="shared" si="541"/>
        <v>0.92</v>
      </c>
      <c r="AO584" s="267">
        <f t="shared" si="541"/>
        <v>0.92</v>
      </c>
      <c r="AP584" s="267">
        <f t="shared" si="541"/>
        <v>0.92</v>
      </c>
      <c r="AQ584" s="267">
        <f t="shared" si="541"/>
        <v>0.92</v>
      </c>
      <c r="AR584" s="267">
        <f t="shared" si="541"/>
        <v>0.92</v>
      </c>
      <c r="AS584" s="267">
        <f t="shared" si="541"/>
        <v>0.92</v>
      </c>
      <c r="AT584" s="267">
        <f t="shared" si="541"/>
        <v>0.92</v>
      </c>
      <c r="AU584" s="267">
        <f t="shared" si="541"/>
        <v>0.92</v>
      </c>
      <c r="AV584" s="267">
        <f t="shared" si="541"/>
        <v>0.92</v>
      </c>
      <c r="AW584" s="267">
        <f t="shared" si="541"/>
        <v>0.92</v>
      </c>
      <c r="AX584" s="267">
        <f t="shared" si="541"/>
        <v>0.92</v>
      </c>
      <c r="AY584" s="267">
        <f t="shared" si="541"/>
        <v>0.92</v>
      </c>
      <c r="AZ584" s="267">
        <f t="shared" si="541"/>
        <v>0.92</v>
      </c>
      <c r="BA584" s="267">
        <f t="shared" si="541"/>
        <v>0.92</v>
      </c>
      <c r="BB584" s="267">
        <f t="shared" si="541"/>
        <v>0.92</v>
      </c>
      <c r="BC584" s="267">
        <f t="shared" si="541"/>
        <v>0.92</v>
      </c>
      <c r="BD584" s="267">
        <f t="shared" si="541"/>
        <v>0.92</v>
      </c>
      <c r="BE584" s="267">
        <f t="shared" si="541"/>
        <v>0.92</v>
      </c>
      <c r="BF584" s="267">
        <f t="shared" si="541"/>
        <v>0.92</v>
      </c>
      <c r="BG584" s="267">
        <f t="shared" si="541"/>
        <v>0.92</v>
      </c>
      <c r="BH584" s="267">
        <f t="shared" si="541"/>
        <v>0.92</v>
      </c>
      <c r="BI584" s="267">
        <f t="shared" si="541"/>
        <v>0.92</v>
      </c>
      <c r="BJ584" s="267">
        <f t="shared" si="541"/>
        <v>0.92</v>
      </c>
      <c r="BK584" s="267">
        <f t="shared" si="541"/>
        <v>0.92</v>
      </c>
      <c r="BL584" s="267">
        <f t="shared" si="541"/>
        <v>0.92</v>
      </c>
      <c r="BM584" s="267">
        <f t="shared" si="541"/>
        <v>0.92</v>
      </c>
      <c r="BN584" s="267">
        <f t="shared" si="541"/>
        <v>0.92</v>
      </c>
      <c r="BP584"/>
      <c r="BQ584"/>
    </row>
    <row r="585" spans="1:69" hidden="1" outlineLevel="1">
      <c r="A585" s="277"/>
      <c r="E585" s="51" t="str">
        <v>Llamadas entrantes de números no geográficos</v>
      </c>
      <c r="G585" t="s">
        <v>101</v>
      </c>
      <c r="K585"/>
      <c r="Q585" s="267">
        <f t="shared" si="541"/>
        <v>0.92</v>
      </c>
      <c r="R585" s="267">
        <f t="shared" si="541"/>
        <v>0.92</v>
      </c>
      <c r="S585" s="267">
        <f t="shared" si="541"/>
        <v>0.92</v>
      </c>
      <c r="T585" s="267">
        <f t="shared" si="541"/>
        <v>0.92</v>
      </c>
      <c r="U585" s="267">
        <f t="shared" si="541"/>
        <v>0.92</v>
      </c>
      <c r="V585" s="267">
        <f t="shared" si="541"/>
        <v>0.92</v>
      </c>
      <c r="W585" s="267">
        <f t="shared" si="541"/>
        <v>0.92</v>
      </c>
      <c r="X585" s="267">
        <f t="shared" si="541"/>
        <v>0.92</v>
      </c>
      <c r="Y585" s="267">
        <f t="shared" si="541"/>
        <v>0.92</v>
      </c>
      <c r="Z585" s="267">
        <f t="shared" si="541"/>
        <v>0.92</v>
      </c>
      <c r="AA585" s="267">
        <f t="shared" si="541"/>
        <v>0.92</v>
      </c>
      <c r="AB585" s="267">
        <f t="shared" si="541"/>
        <v>0.92</v>
      </c>
      <c r="AC585" s="267">
        <f t="shared" si="541"/>
        <v>0.92</v>
      </c>
      <c r="AD585" s="267">
        <f t="shared" si="541"/>
        <v>0.92</v>
      </c>
      <c r="AE585" s="267">
        <f t="shared" si="541"/>
        <v>0.92</v>
      </c>
      <c r="AF585" s="267">
        <f t="shared" si="541"/>
        <v>0.92</v>
      </c>
      <c r="AG585" s="267">
        <f t="shared" si="541"/>
        <v>0.92</v>
      </c>
      <c r="AH585" s="267">
        <f t="shared" si="541"/>
        <v>0.92</v>
      </c>
      <c r="AI585" s="267">
        <f t="shared" si="541"/>
        <v>0.92</v>
      </c>
      <c r="AJ585" s="267">
        <f t="shared" si="541"/>
        <v>0.92</v>
      </c>
      <c r="AK585" s="267">
        <f t="shared" si="541"/>
        <v>0.92</v>
      </c>
      <c r="AL585" s="267">
        <f t="shared" si="541"/>
        <v>0.92</v>
      </c>
      <c r="AM585" s="267">
        <f t="shared" si="541"/>
        <v>0.92</v>
      </c>
      <c r="AN585" s="267">
        <f t="shared" si="541"/>
        <v>0.92</v>
      </c>
      <c r="AO585" s="267">
        <f t="shared" si="541"/>
        <v>0.92</v>
      </c>
      <c r="AP585" s="267">
        <f t="shared" si="541"/>
        <v>0.92</v>
      </c>
      <c r="AQ585" s="267">
        <f t="shared" si="541"/>
        <v>0.92</v>
      </c>
      <c r="AR585" s="267">
        <f t="shared" si="541"/>
        <v>0.92</v>
      </c>
      <c r="AS585" s="267">
        <f t="shared" si="541"/>
        <v>0.92</v>
      </c>
      <c r="AT585" s="267">
        <f t="shared" si="541"/>
        <v>0.92</v>
      </c>
      <c r="AU585" s="267">
        <f t="shared" si="541"/>
        <v>0.92</v>
      </c>
      <c r="AV585" s="267">
        <f t="shared" si="541"/>
        <v>0.92</v>
      </c>
      <c r="AW585" s="267">
        <f t="shared" si="541"/>
        <v>0.92</v>
      </c>
      <c r="AX585" s="267">
        <f t="shared" si="541"/>
        <v>0.92</v>
      </c>
      <c r="AY585" s="267">
        <f t="shared" si="541"/>
        <v>0.92</v>
      </c>
      <c r="AZ585" s="267">
        <f t="shared" si="541"/>
        <v>0.92</v>
      </c>
      <c r="BA585" s="267">
        <f t="shared" si="541"/>
        <v>0.92</v>
      </c>
      <c r="BB585" s="267">
        <f t="shared" si="541"/>
        <v>0.92</v>
      </c>
      <c r="BC585" s="267">
        <f t="shared" si="541"/>
        <v>0.92</v>
      </c>
      <c r="BD585" s="267">
        <f t="shared" si="541"/>
        <v>0.92</v>
      </c>
      <c r="BE585" s="267">
        <f t="shared" si="541"/>
        <v>0.92</v>
      </c>
      <c r="BF585" s="267">
        <f t="shared" si="541"/>
        <v>0.92</v>
      </c>
      <c r="BG585" s="267">
        <f t="shared" si="541"/>
        <v>0.92</v>
      </c>
      <c r="BH585" s="267">
        <f t="shared" si="541"/>
        <v>0.92</v>
      </c>
      <c r="BI585" s="267">
        <f t="shared" si="541"/>
        <v>0.92</v>
      </c>
      <c r="BJ585" s="267">
        <f t="shared" si="541"/>
        <v>0.92</v>
      </c>
      <c r="BK585" s="267">
        <f t="shared" si="541"/>
        <v>0.92</v>
      </c>
      <c r="BL585" s="267">
        <f t="shared" si="541"/>
        <v>0.92</v>
      </c>
      <c r="BM585" s="267">
        <f t="shared" si="541"/>
        <v>0.92</v>
      </c>
      <c r="BN585" s="267">
        <f t="shared" si="541"/>
        <v>0.92</v>
      </c>
      <c r="BP585"/>
      <c r="BQ585"/>
    </row>
    <row r="586" spans="1:69" hidden="1" outlineLevel="1">
      <c r="A586" s="277"/>
      <c r="E586" s="51" t="str">
        <v>Fixed Service14</v>
      </c>
      <c r="G586" t="s">
        <v>101</v>
      </c>
      <c r="K586"/>
      <c r="Q586" s="268"/>
      <c r="R586" s="268"/>
      <c r="S586" s="268"/>
      <c r="T586" s="268"/>
      <c r="U586" s="268"/>
      <c r="V586" s="268"/>
      <c r="W586" s="268"/>
      <c r="X586" s="268"/>
      <c r="Y586" s="268"/>
      <c r="Z586" s="268"/>
      <c r="AA586" s="268"/>
      <c r="AB586" s="268"/>
      <c r="AC586" s="268"/>
      <c r="AD586" s="268"/>
      <c r="AE586" s="268"/>
      <c r="AF586" s="268"/>
      <c r="AG586" s="268"/>
      <c r="AH586" s="268"/>
      <c r="AI586" s="268"/>
      <c r="AJ586" s="268"/>
      <c r="AK586" s="268"/>
      <c r="AL586" s="268"/>
      <c r="AM586" s="268"/>
      <c r="AN586" s="268"/>
      <c r="AO586" s="268"/>
      <c r="AP586" s="268"/>
      <c r="AQ586" s="268"/>
      <c r="AR586" s="268"/>
      <c r="AS586" s="268"/>
      <c r="AT586" s="268"/>
      <c r="AU586" s="268"/>
      <c r="AV586" s="268"/>
      <c r="AW586" s="268"/>
      <c r="AX586" s="268"/>
      <c r="AY586" s="268"/>
      <c r="AZ586" s="268"/>
      <c r="BA586" s="268"/>
      <c r="BB586" s="268"/>
      <c r="BC586" s="268"/>
      <c r="BD586" s="268"/>
      <c r="BE586" s="268"/>
      <c r="BF586" s="268"/>
      <c r="BG586" s="268"/>
      <c r="BH586" s="268"/>
      <c r="BI586" s="268"/>
      <c r="BJ586" s="268"/>
      <c r="BK586" s="268"/>
      <c r="BL586" s="268"/>
      <c r="BM586" s="268"/>
      <c r="BN586" s="268"/>
      <c r="BP586"/>
      <c r="BQ586"/>
    </row>
    <row r="587" spans="1:69" hidden="1" outlineLevel="1">
      <c r="A587" s="281" t="s">
        <v>536</v>
      </c>
      <c r="E587" s="51" t="str">
        <v>Llamadas en tránsito Local</v>
      </c>
      <c r="G587" t="s">
        <v>101</v>
      </c>
      <c r="K587"/>
      <c r="Q587" s="238">
        <v>0.93034507523172583</v>
      </c>
      <c r="R587" s="266">
        <f t="shared" ref="R587:BN587" si="542">Q587</f>
        <v>0.93034507523172583</v>
      </c>
      <c r="S587" s="266">
        <f t="shared" si="542"/>
        <v>0.93034507523172583</v>
      </c>
      <c r="T587" s="266">
        <f t="shared" si="542"/>
        <v>0.93034507523172583</v>
      </c>
      <c r="U587" s="266">
        <f t="shared" si="542"/>
        <v>0.93034507523172583</v>
      </c>
      <c r="V587" s="266">
        <f t="shared" si="542"/>
        <v>0.93034507523172583</v>
      </c>
      <c r="W587" s="266">
        <f t="shared" si="542"/>
        <v>0.93034507523172583</v>
      </c>
      <c r="X587" s="266">
        <f t="shared" si="542"/>
        <v>0.93034507523172583</v>
      </c>
      <c r="Y587" s="266">
        <f t="shared" si="542"/>
        <v>0.93034507523172583</v>
      </c>
      <c r="Z587" s="266">
        <f t="shared" si="542"/>
        <v>0.93034507523172583</v>
      </c>
      <c r="AA587" s="266">
        <f t="shared" si="542"/>
        <v>0.93034507523172583</v>
      </c>
      <c r="AB587" s="266">
        <f t="shared" si="542"/>
        <v>0.93034507523172583</v>
      </c>
      <c r="AC587" s="266">
        <f t="shared" si="542"/>
        <v>0.93034507523172583</v>
      </c>
      <c r="AD587" s="266">
        <f t="shared" si="542"/>
        <v>0.93034507523172583</v>
      </c>
      <c r="AE587" s="266">
        <f t="shared" si="542"/>
        <v>0.93034507523172583</v>
      </c>
      <c r="AF587" s="266">
        <f t="shared" si="542"/>
        <v>0.93034507523172583</v>
      </c>
      <c r="AG587" s="266">
        <f t="shared" si="542"/>
        <v>0.93034507523172583</v>
      </c>
      <c r="AH587" s="266">
        <f t="shared" si="542"/>
        <v>0.93034507523172583</v>
      </c>
      <c r="AI587" s="266">
        <f t="shared" si="542"/>
        <v>0.93034507523172583</v>
      </c>
      <c r="AJ587" s="266">
        <f t="shared" si="542"/>
        <v>0.93034507523172583</v>
      </c>
      <c r="AK587" s="266">
        <f t="shared" si="542"/>
        <v>0.93034507523172583</v>
      </c>
      <c r="AL587" s="266">
        <f t="shared" si="542"/>
        <v>0.93034507523172583</v>
      </c>
      <c r="AM587" s="266">
        <f t="shared" si="542"/>
        <v>0.93034507523172583</v>
      </c>
      <c r="AN587" s="266">
        <f t="shared" si="542"/>
        <v>0.93034507523172583</v>
      </c>
      <c r="AO587" s="266">
        <f t="shared" si="542"/>
        <v>0.93034507523172583</v>
      </c>
      <c r="AP587" s="266">
        <f t="shared" si="542"/>
        <v>0.93034507523172583</v>
      </c>
      <c r="AQ587" s="266">
        <f t="shared" si="542"/>
        <v>0.93034507523172583</v>
      </c>
      <c r="AR587" s="266">
        <f t="shared" si="542"/>
        <v>0.93034507523172583</v>
      </c>
      <c r="AS587" s="266">
        <f t="shared" si="542"/>
        <v>0.93034507523172583</v>
      </c>
      <c r="AT587" s="266">
        <f t="shared" si="542"/>
        <v>0.93034507523172583</v>
      </c>
      <c r="AU587" s="266">
        <f t="shared" si="542"/>
        <v>0.93034507523172583</v>
      </c>
      <c r="AV587" s="266">
        <f t="shared" si="542"/>
        <v>0.93034507523172583</v>
      </c>
      <c r="AW587" s="266">
        <f t="shared" si="542"/>
        <v>0.93034507523172583</v>
      </c>
      <c r="AX587" s="266">
        <f t="shared" si="542"/>
        <v>0.93034507523172583</v>
      </c>
      <c r="AY587" s="266">
        <f t="shared" si="542"/>
        <v>0.93034507523172583</v>
      </c>
      <c r="AZ587" s="266">
        <f t="shared" si="542"/>
        <v>0.93034507523172583</v>
      </c>
      <c r="BA587" s="266">
        <f t="shared" si="542"/>
        <v>0.93034507523172583</v>
      </c>
      <c r="BB587" s="266">
        <f t="shared" si="542"/>
        <v>0.93034507523172583</v>
      </c>
      <c r="BC587" s="266">
        <f t="shared" si="542"/>
        <v>0.93034507523172583</v>
      </c>
      <c r="BD587" s="266">
        <f t="shared" si="542"/>
        <v>0.93034507523172583</v>
      </c>
      <c r="BE587" s="266">
        <f t="shared" si="542"/>
        <v>0.93034507523172583</v>
      </c>
      <c r="BF587" s="266">
        <f t="shared" si="542"/>
        <v>0.93034507523172583</v>
      </c>
      <c r="BG587" s="266">
        <f t="shared" si="542"/>
        <v>0.93034507523172583</v>
      </c>
      <c r="BH587" s="266">
        <f t="shared" si="542"/>
        <v>0.93034507523172583</v>
      </c>
      <c r="BI587" s="266">
        <f t="shared" si="542"/>
        <v>0.93034507523172583</v>
      </c>
      <c r="BJ587" s="266">
        <f t="shared" si="542"/>
        <v>0.93034507523172583</v>
      </c>
      <c r="BK587" s="266">
        <f t="shared" si="542"/>
        <v>0.93034507523172583</v>
      </c>
      <c r="BL587" s="266">
        <f t="shared" si="542"/>
        <v>0.93034507523172583</v>
      </c>
      <c r="BM587" s="266">
        <f t="shared" si="542"/>
        <v>0.93034507523172583</v>
      </c>
      <c r="BN587" s="266">
        <f t="shared" si="542"/>
        <v>0.93034507523172583</v>
      </c>
      <c r="BP587"/>
      <c r="BQ587"/>
    </row>
    <row r="588" spans="1:69" hidden="1" outlineLevel="1">
      <c r="A588" s="277"/>
      <c r="E588" s="51" t="str">
        <v>Llamadas en tránsito Larga Distancia</v>
      </c>
      <c r="G588" t="s">
        <v>101</v>
      </c>
      <c r="K588"/>
      <c r="Q588" s="267">
        <f t="shared" ref="Q588:BN588" si="543">Q587</f>
        <v>0.93034507523172583</v>
      </c>
      <c r="R588" s="267">
        <f t="shared" si="543"/>
        <v>0.93034507523172583</v>
      </c>
      <c r="S588" s="267">
        <f t="shared" si="543"/>
        <v>0.93034507523172583</v>
      </c>
      <c r="T588" s="267">
        <f t="shared" si="543"/>
        <v>0.93034507523172583</v>
      </c>
      <c r="U588" s="267">
        <f t="shared" si="543"/>
        <v>0.93034507523172583</v>
      </c>
      <c r="V588" s="267">
        <f t="shared" si="543"/>
        <v>0.93034507523172583</v>
      </c>
      <c r="W588" s="267">
        <f t="shared" si="543"/>
        <v>0.93034507523172583</v>
      </c>
      <c r="X588" s="267">
        <f t="shared" si="543"/>
        <v>0.93034507523172583</v>
      </c>
      <c r="Y588" s="267">
        <f t="shared" si="543"/>
        <v>0.93034507523172583</v>
      </c>
      <c r="Z588" s="267">
        <f t="shared" si="543"/>
        <v>0.93034507523172583</v>
      </c>
      <c r="AA588" s="267">
        <f t="shared" si="543"/>
        <v>0.93034507523172583</v>
      </c>
      <c r="AB588" s="267">
        <f t="shared" si="543"/>
        <v>0.93034507523172583</v>
      </c>
      <c r="AC588" s="267">
        <f t="shared" si="543"/>
        <v>0.93034507523172583</v>
      </c>
      <c r="AD588" s="267">
        <f t="shared" si="543"/>
        <v>0.93034507523172583</v>
      </c>
      <c r="AE588" s="267">
        <f t="shared" si="543"/>
        <v>0.93034507523172583</v>
      </c>
      <c r="AF588" s="267">
        <f t="shared" si="543"/>
        <v>0.93034507523172583</v>
      </c>
      <c r="AG588" s="267">
        <f t="shared" si="543"/>
        <v>0.93034507523172583</v>
      </c>
      <c r="AH588" s="267">
        <f t="shared" si="543"/>
        <v>0.93034507523172583</v>
      </c>
      <c r="AI588" s="267">
        <f t="shared" si="543"/>
        <v>0.93034507523172583</v>
      </c>
      <c r="AJ588" s="267">
        <f t="shared" si="543"/>
        <v>0.93034507523172583</v>
      </c>
      <c r="AK588" s="267">
        <f t="shared" si="543"/>
        <v>0.93034507523172583</v>
      </c>
      <c r="AL588" s="267">
        <f t="shared" si="543"/>
        <v>0.93034507523172583</v>
      </c>
      <c r="AM588" s="267">
        <f t="shared" si="543"/>
        <v>0.93034507523172583</v>
      </c>
      <c r="AN588" s="267">
        <f t="shared" si="543"/>
        <v>0.93034507523172583</v>
      </c>
      <c r="AO588" s="267">
        <f t="shared" si="543"/>
        <v>0.93034507523172583</v>
      </c>
      <c r="AP588" s="267">
        <f t="shared" si="543"/>
        <v>0.93034507523172583</v>
      </c>
      <c r="AQ588" s="267">
        <f t="shared" si="543"/>
        <v>0.93034507523172583</v>
      </c>
      <c r="AR588" s="267">
        <f t="shared" si="543"/>
        <v>0.93034507523172583</v>
      </c>
      <c r="AS588" s="267">
        <f t="shared" si="543"/>
        <v>0.93034507523172583</v>
      </c>
      <c r="AT588" s="267">
        <f t="shared" si="543"/>
        <v>0.93034507523172583</v>
      </c>
      <c r="AU588" s="267">
        <f t="shared" si="543"/>
        <v>0.93034507523172583</v>
      </c>
      <c r="AV588" s="267">
        <f t="shared" si="543"/>
        <v>0.93034507523172583</v>
      </c>
      <c r="AW588" s="267">
        <f t="shared" si="543"/>
        <v>0.93034507523172583</v>
      </c>
      <c r="AX588" s="267">
        <f t="shared" si="543"/>
        <v>0.93034507523172583</v>
      </c>
      <c r="AY588" s="267">
        <f t="shared" si="543"/>
        <v>0.93034507523172583</v>
      </c>
      <c r="AZ588" s="267">
        <f t="shared" si="543"/>
        <v>0.93034507523172583</v>
      </c>
      <c r="BA588" s="267">
        <f t="shared" si="543"/>
        <v>0.93034507523172583</v>
      </c>
      <c r="BB588" s="267">
        <f t="shared" si="543"/>
        <v>0.93034507523172583</v>
      </c>
      <c r="BC588" s="267">
        <f t="shared" si="543"/>
        <v>0.93034507523172583</v>
      </c>
      <c r="BD588" s="267">
        <f t="shared" si="543"/>
        <v>0.93034507523172583</v>
      </c>
      <c r="BE588" s="267">
        <f t="shared" si="543"/>
        <v>0.93034507523172583</v>
      </c>
      <c r="BF588" s="267">
        <f t="shared" si="543"/>
        <v>0.93034507523172583</v>
      </c>
      <c r="BG588" s="267">
        <f t="shared" si="543"/>
        <v>0.93034507523172583</v>
      </c>
      <c r="BH588" s="267">
        <f t="shared" si="543"/>
        <v>0.93034507523172583</v>
      </c>
      <c r="BI588" s="267">
        <f t="shared" si="543"/>
        <v>0.93034507523172583</v>
      </c>
      <c r="BJ588" s="267">
        <f t="shared" si="543"/>
        <v>0.93034507523172583</v>
      </c>
      <c r="BK588" s="267">
        <f t="shared" si="543"/>
        <v>0.93034507523172583</v>
      </c>
      <c r="BL588" s="267">
        <f t="shared" si="543"/>
        <v>0.93034507523172583</v>
      </c>
      <c r="BM588" s="267">
        <f t="shared" si="543"/>
        <v>0.93034507523172583</v>
      </c>
      <c r="BN588" s="267">
        <f t="shared" si="543"/>
        <v>0.93034507523172583</v>
      </c>
      <c r="BP588"/>
      <c r="BQ588"/>
    </row>
    <row r="589" spans="1:69" hidden="1" outlineLevel="1">
      <c r="A589" s="277"/>
      <c r="E589" s="51" t="str">
        <v>Fixed Service17</v>
      </c>
      <c r="G589" t="s">
        <v>101</v>
      </c>
      <c r="K589"/>
      <c r="Q589" s="268"/>
      <c r="R589" s="268"/>
      <c r="S589" s="268"/>
      <c r="T589" s="268"/>
      <c r="U589" s="268"/>
      <c r="V589" s="268"/>
      <c r="W589" s="268"/>
      <c r="X589" s="268"/>
      <c r="Y589" s="268"/>
      <c r="Z589" s="268"/>
      <c r="AA589" s="268"/>
      <c r="AB589" s="268"/>
      <c r="AC589" s="268"/>
      <c r="AD589" s="268"/>
      <c r="AE589" s="268"/>
      <c r="AF589" s="268"/>
      <c r="AG589" s="268"/>
      <c r="AH589" s="268"/>
      <c r="AI589" s="268"/>
      <c r="AJ589" s="268"/>
      <c r="AK589" s="268"/>
      <c r="AL589" s="268"/>
      <c r="AM589" s="268"/>
      <c r="AN589" s="268"/>
      <c r="AO589" s="268"/>
      <c r="AP589" s="268"/>
      <c r="AQ589" s="268"/>
      <c r="AR589" s="268"/>
      <c r="AS589" s="268"/>
      <c r="AT589" s="268"/>
      <c r="AU589" s="268"/>
      <c r="AV589" s="268"/>
      <c r="AW589" s="268"/>
      <c r="AX589" s="268"/>
      <c r="AY589" s="268"/>
      <c r="AZ589" s="268"/>
      <c r="BA589" s="268"/>
      <c r="BB589" s="268"/>
      <c r="BC589" s="268"/>
      <c r="BD589" s="268"/>
      <c r="BE589" s="268"/>
      <c r="BF589" s="268"/>
      <c r="BG589" s="268"/>
      <c r="BH589" s="268"/>
      <c r="BI589" s="268"/>
      <c r="BJ589" s="268"/>
      <c r="BK589" s="268"/>
      <c r="BL589" s="268"/>
      <c r="BM589" s="268"/>
      <c r="BN589" s="268"/>
      <c r="BP589"/>
      <c r="BQ589"/>
    </row>
    <row r="590" spans="1:69" hidden="1" outlineLevel="1">
      <c r="A590" s="277"/>
      <c r="E590" s="51" t="str">
        <v>SMS on-net</v>
      </c>
      <c r="G590" t="s">
        <v>101</v>
      </c>
      <c r="K590"/>
      <c r="Q590" s="265">
        <v>0.995</v>
      </c>
      <c r="R590" s="266">
        <f t="shared" ref="R590:BN592" si="544">Q590</f>
        <v>0.995</v>
      </c>
      <c r="S590" s="266">
        <f t="shared" si="544"/>
        <v>0.995</v>
      </c>
      <c r="T590" s="266">
        <f t="shared" si="544"/>
        <v>0.995</v>
      </c>
      <c r="U590" s="266">
        <f t="shared" si="544"/>
        <v>0.995</v>
      </c>
      <c r="V590" s="266">
        <f t="shared" si="544"/>
        <v>0.995</v>
      </c>
      <c r="W590" s="266">
        <f t="shared" si="544"/>
        <v>0.995</v>
      </c>
      <c r="X590" s="266">
        <f t="shared" si="544"/>
        <v>0.995</v>
      </c>
      <c r="Y590" s="266">
        <f t="shared" si="544"/>
        <v>0.995</v>
      </c>
      <c r="Z590" s="266">
        <f t="shared" si="544"/>
        <v>0.995</v>
      </c>
      <c r="AA590" s="266">
        <f t="shared" si="544"/>
        <v>0.995</v>
      </c>
      <c r="AB590" s="266">
        <f t="shared" si="544"/>
        <v>0.995</v>
      </c>
      <c r="AC590" s="266">
        <f t="shared" si="544"/>
        <v>0.995</v>
      </c>
      <c r="AD590" s="266">
        <f t="shared" si="544"/>
        <v>0.995</v>
      </c>
      <c r="AE590" s="266">
        <f t="shared" si="544"/>
        <v>0.995</v>
      </c>
      <c r="AF590" s="266">
        <f t="shared" si="544"/>
        <v>0.995</v>
      </c>
      <c r="AG590" s="266">
        <f t="shared" si="544"/>
        <v>0.995</v>
      </c>
      <c r="AH590" s="266">
        <f t="shared" si="544"/>
        <v>0.995</v>
      </c>
      <c r="AI590" s="266">
        <f t="shared" si="544"/>
        <v>0.995</v>
      </c>
      <c r="AJ590" s="266">
        <f t="shared" si="544"/>
        <v>0.995</v>
      </c>
      <c r="AK590" s="266">
        <f t="shared" si="544"/>
        <v>0.995</v>
      </c>
      <c r="AL590" s="266">
        <f t="shared" si="544"/>
        <v>0.995</v>
      </c>
      <c r="AM590" s="266">
        <f t="shared" si="544"/>
        <v>0.995</v>
      </c>
      <c r="AN590" s="266">
        <f t="shared" si="544"/>
        <v>0.995</v>
      </c>
      <c r="AO590" s="266">
        <f t="shared" si="544"/>
        <v>0.995</v>
      </c>
      <c r="AP590" s="266">
        <f t="shared" si="544"/>
        <v>0.995</v>
      </c>
      <c r="AQ590" s="266">
        <f t="shared" si="544"/>
        <v>0.995</v>
      </c>
      <c r="AR590" s="266">
        <f t="shared" si="544"/>
        <v>0.995</v>
      </c>
      <c r="AS590" s="266">
        <f t="shared" si="544"/>
        <v>0.995</v>
      </c>
      <c r="AT590" s="266">
        <f t="shared" si="544"/>
        <v>0.995</v>
      </c>
      <c r="AU590" s="266">
        <f t="shared" si="544"/>
        <v>0.995</v>
      </c>
      <c r="AV590" s="266">
        <f t="shared" si="544"/>
        <v>0.995</v>
      </c>
      <c r="AW590" s="266">
        <f t="shared" si="544"/>
        <v>0.995</v>
      </c>
      <c r="AX590" s="266">
        <f t="shared" si="544"/>
        <v>0.995</v>
      </c>
      <c r="AY590" s="266">
        <f t="shared" si="544"/>
        <v>0.995</v>
      </c>
      <c r="AZ590" s="266">
        <f t="shared" si="544"/>
        <v>0.995</v>
      </c>
      <c r="BA590" s="266">
        <f t="shared" si="544"/>
        <v>0.995</v>
      </c>
      <c r="BB590" s="266">
        <f t="shared" si="544"/>
        <v>0.995</v>
      </c>
      <c r="BC590" s="266">
        <f t="shared" si="544"/>
        <v>0.995</v>
      </c>
      <c r="BD590" s="266">
        <f t="shared" si="544"/>
        <v>0.995</v>
      </c>
      <c r="BE590" s="266">
        <f t="shared" si="544"/>
        <v>0.995</v>
      </c>
      <c r="BF590" s="266">
        <f t="shared" si="544"/>
        <v>0.995</v>
      </c>
      <c r="BG590" s="266">
        <f t="shared" si="544"/>
        <v>0.995</v>
      </c>
      <c r="BH590" s="266">
        <f t="shared" si="544"/>
        <v>0.995</v>
      </c>
      <c r="BI590" s="266">
        <f t="shared" si="544"/>
        <v>0.995</v>
      </c>
      <c r="BJ590" s="266">
        <f t="shared" si="544"/>
        <v>0.995</v>
      </c>
      <c r="BK590" s="266">
        <f t="shared" si="544"/>
        <v>0.995</v>
      </c>
      <c r="BL590" s="266">
        <f t="shared" si="544"/>
        <v>0.995</v>
      </c>
      <c r="BM590" s="266">
        <f t="shared" si="544"/>
        <v>0.995</v>
      </c>
      <c r="BN590" s="266">
        <f t="shared" si="544"/>
        <v>0.995</v>
      </c>
      <c r="BP590"/>
      <c r="BQ590"/>
    </row>
    <row r="591" spans="1:69" hidden="1" outlineLevel="1">
      <c r="A591" s="277"/>
      <c r="E591" s="51" t="str">
        <v>SMS salientes</v>
      </c>
      <c r="G591" t="s">
        <v>101</v>
      </c>
      <c r="K591"/>
      <c r="Q591" s="265">
        <v>0.92</v>
      </c>
      <c r="R591" s="266">
        <f t="shared" si="544"/>
        <v>0.92</v>
      </c>
      <c r="S591" s="266">
        <f t="shared" si="544"/>
        <v>0.92</v>
      </c>
      <c r="T591" s="266">
        <f t="shared" si="544"/>
        <v>0.92</v>
      </c>
      <c r="U591" s="266">
        <f t="shared" si="544"/>
        <v>0.92</v>
      </c>
      <c r="V591" s="266">
        <f t="shared" si="544"/>
        <v>0.92</v>
      </c>
      <c r="W591" s="266">
        <f t="shared" si="544"/>
        <v>0.92</v>
      </c>
      <c r="X591" s="266">
        <f t="shared" si="544"/>
        <v>0.92</v>
      </c>
      <c r="Y591" s="266">
        <f t="shared" si="544"/>
        <v>0.92</v>
      </c>
      <c r="Z591" s="266">
        <f t="shared" si="544"/>
        <v>0.92</v>
      </c>
      <c r="AA591" s="266">
        <f t="shared" si="544"/>
        <v>0.92</v>
      </c>
      <c r="AB591" s="266">
        <f t="shared" si="544"/>
        <v>0.92</v>
      </c>
      <c r="AC591" s="266">
        <f t="shared" si="544"/>
        <v>0.92</v>
      </c>
      <c r="AD591" s="266">
        <f t="shared" si="544"/>
        <v>0.92</v>
      </c>
      <c r="AE591" s="266">
        <f t="shared" si="544"/>
        <v>0.92</v>
      </c>
      <c r="AF591" s="266">
        <f t="shared" si="544"/>
        <v>0.92</v>
      </c>
      <c r="AG591" s="266">
        <f t="shared" si="544"/>
        <v>0.92</v>
      </c>
      <c r="AH591" s="266">
        <f t="shared" si="544"/>
        <v>0.92</v>
      </c>
      <c r="AI591" s="266">
        <f t="shared" si="544"/>
        <v>0.92</v>
      </c>
      <c r="AJ591" s="266">
        <f t="shared" si="544"/>
        <v>0.92</v>
      </c>
      <c r="AK591" s="266">
        <f t="shared" si="544"/>
        <v>0.92</v>
      </c>
      <c r="AL591" s="266">
        <f t="shared" si="544"/>
        <v>0.92</v>
      </c>
      <c r="AM591" s="266">
        <f t="shared" si="544"/>
        <v>0.92</v>
      </c>
      <c r="AN591" s="266">
        <f t="shared" si="544"/>
        <v>0.92</v>
      </c>
      <c r="AO591" s="266">
        <f t="shared" si="544"/>
        <v>0.92</v>
      </c>
      <c r="AP591" s="266">
        <f t="shared" si="544"/>
        <v>0.92</v>
      </c>
      <c r="AQ591" s="266">
        <f t="shared" si="544"/>
        <v>0.92</v>
      </c>
      <c r="AR591" s="266">
        <f t="shared" si="544"/>
        <v>0.92</v>
      </c>
      <c r="AS591" s="266">
        <f t="shared" si="544"/>
        <v>0.92</v>
      </c>
      <c r="AT591" s="266">
        <f t="shared" si="544"/>
        <v>0.92</v>
      </c>
      <c r="AU591" s="266">
        <f t="shared" si="544"/>
        <v>0.92</v>
      </c>
      <c r="AV591" s="266">
        <f t="shared" si="544"/>
        <v>0.92</v>
      </c>
      <c r="AW591" s="266">
        <f t="shared" si="544"/>
        <v>0.92</v>
      </c>
      <c r="AX591" s="266">
        <f t="shared" si="544"/>
        <v>0.92</v>
      </c>
      <c r="AY591" s="266">
        <f t="shared" si="544"/>
        <v>0.92</v>
      </c>
      <c r="AZ591" s="266">
        <f t="shared" si="544"/>
        <v>0.92</v>
      </c>
      <c r="BA591" s="266">
        <f t="shared" si="544"/>
        <v>0.92</v>
      </c>
      <c r="BB591" s="266">
        <f t="shared" si="544"/>
        <v>0.92</v>
      </c>
      <c r="BC591" s="266">
        <f t="shared" si="544"/>
        <v>0.92</v>
      </c>
      <c r="BD591" s="266">
        <f t="shared" si="544"/>
        <v>0.92</v>
      </c>
      <c r="BE591" s="266">
        <f t="shared" si="544"/>
        <v>0.92</v>
      </c>
      <c r="BF591" s="266">
        <f t="shared" si="544"/>
        <v>0.92</v>
      </c>
      <c r="BG591" s="266">
        <f t="shared" si="544"/>
        <v>0.92</v>
      </c>
      <c r="BH591" s="266">
        <f t="shared" si="544"/>
        <v>0.92</v>
      </c>
      <c r="BI591" s="266">
        <f t="shared" si="544"/>
        <v>0.92</v>
      </c>
      <c r="BJ591" s="266">
        <f t="shared" si="544"/>
        <v>0.92</v>
      </c>
      <c r="BK591" s="266">
        <f t="shared" si="544"/>
        <v>0.92</v>
      </c>
      <c r="BL591" s="266">
        <f t="shared" si="544"/>
        <v>0.92</v>
      </c>
      <c r="BM591" s="266">
        <f t="shared" si="544"/>
        <v>0.92</v>
      </c>
      <c r="BN591" s="266">
        <f t="shared" si="544"/>
        <v>0.92</v>
      </c>
      <c r="BP591"/>
      <c r="BQ591"/>
    </row>
    <row r="592" spans="1:69" hidden="1" outlineLevel="1">
      <c r="A592" s="281" t="s">
        <v>536</v>
      </c>
      <c r="E592" s="51" t="str">
        <v>SMS entrantes</v>
      </c>
      <c r="G592" t="s">
        <v>101</v>
      </c>
      <c r="K592"/>
      <c r="Q592" s="238">
        <v>0.93034507523172583</v>
      </c>
      <c r="R592" s="266">
        <f t="shared" si="544"/>
        <v>0.93034507523172583</v>
      </c>
      <c r="S592" s="266">
        <f t="shared" si="544"/>
        <v>0.93034507523172583</v>
      </c>
      <c r="T592" s="266">
        <f t="shared" si="544"/>
        <v>0.93034507523172583</v>
      </c>
      <c r="U592" s="266">
        <f t="shared" si="544"/>
        <v>0.93034507523172583</v>
      </c>
      <c r="V592" s="266">
        <f t="shared" si="544"/>
        <v>0.93034507523172583</v>
      </c>
      <c r="W592" s="266">
        <f t="shared" si="544"/>
        <v>0.93034507523172583</v>
      </c>
      <c r="X592" s="266">
        <f t="shared" si="544"/>
        <v>0.93034507523172583</v>
      </c>
      <c r="Y592" s="266">
        <f t="shared" si="544"/>
        <v>0.93034507523172583</v>
      </c>
      <c r="Z592" s="266">
        <f t="shared" si="544"/>
        <v>0.93034507523172583</v>
      </c>
      <c r="AA592" s="266">
        <f t="shared" si="544"/>
        <v>0.93034507523172583</v>
      </c>
      <c r="AB592" s="266">
        <f t="shared" si="544"/>
        <v>0.93034507523172583</v>
      </c>
      <c r="AC592" s="266">
        <f t="shared" si="544"/>
        <v>0.93034507523172583</v>
      </c>
      <c r="AD592" s="266">
        <f t="shared" si="544"/>
        <v>0.93034507523172583</v>
      </c>
      <c r="AE592" s="266">
        <f t="shared" si="544"/>
        <v>0.93034507523172583</v>
      </c>
      <c r="AF592" s="266">
        <f t="shared" si="544"/>
        <v>0.93034507523172583</v>
      </c>
      <c r="AG592" s="266">
        <f t="shared" si="544"/>
        <v>0.93034507523172583</v>
      </c>
      <c r="AH592" s="266">
        <f t="shared" si="544"/>
        <v>0.93034507523172583</v>
      </c>
      <c r="AI592" s="266">
        <f t="shared" si="544"/>
        <v>0.93034507523172583</v>
      </c>
      <c r="AJ592" s="266">
        <f t="shared" si="544"/>
        <v>0.93034507523172583</v>
      </c>
      <c r="AK592" s="266">
        <f t="shared" si="544"/>
        <v>0.93034507523172583</v>
      </c>
      <c r="AL592" s="266">
        <f t="shared" si="544"/>
        <v>0.93034507523172583</v>
      </c>
      <c r="AM592" s="266">
        <f t="shared" si="544"/>
        <v>0.93034507523172583</v>
      </c>
      <c r="AN592" s="266">
        <f t="shared" si="544"/>
        <v>0.93034507523172583</v>
      </c>
      <c r="AO592" s="266">
        <f t="shared" si="544"/>
        <v>0.93034507523172583</v>
      </c>
      <c r="AP592" s="266">
        <f t="shared" si="544"/>
        <v>0.93034507523172583</v>
      </c>
      <c r="AQ592" s="266">
        <f t="shared" si="544"/>
        <v>0.93034507523172583</v>
      </c>
      <c r="AR592" s="266">
        <f t="shared" si="544"/>
        <v>0.93034507523172583</v>
      </c>
      <c r="AS592" s="266">
        <f t="shared" si="544"/>
        <v>0.93034507523172583</v>
      </c>
      <c r="AT592" s="266">
        <f t="shared" si="544"/>
        <v>0.93034507523172583</v>
      </c>
      <c r="AU592" s="266">
        <f t="shared" si="544"/>
        <v>0.93034507523172583</v>
      </c>
      <c r="AV592" s="266">
        <f t="shared" si="544"/>
        <v>0.93034507523172583</v>
      </c>
      <c r="AW592" s="266">
        <f t="shared" si="544"/>
        <v>0.93034507523172583</v>
      </c>
      <c r="AX592" s="266">
        <f t="shared" si="544"/>
        <v>0.93034507523172583</v>
      </c>
      <c r="AY592" s="266">
        <f t="shared" si="544"/>
        <v>0.93034507523172583</v>
      </c>
      <c r="AZ592" s="266">
        <f t="shared" si="544"/>
        <v>0.93034507523172583</v>
      </c>
      <c r="BA592" s="266">
        <f t="shared" si="544"/>
        <v>0.93034507523172583</v>
      </c>
      <c r="BB592" s="266">
        <f t="shared" si="544"/>
        <v>0.93034507523172583</v>
      </c>
      <c r="BC592" s="266">
        <f t="shared" si="544"/>
        <v>0.93034507523172583</v>
      </c>
      <c r="BD592" s="266">
        <f t="shared" si="544"/>
        <v>0.93034507523172583</v>
      </c>
      <c r="BE592" s="266">
        <f t="shared" si="544"/>
        <v>0.93034507523172583</v>
      </c>
      <c r="BF592" s="266">
        <f t="shared" si="544"/>
        <v>0.93034507523172583</v>
      </c>
      <c r="BG592" s="266">
        <f t="shared" si="544"/>
        <v>0.93034507523172583</v>
      </c>
      <c r="BH592" s="266">
        <f t="shared" si="544"/>
        <v>0.93034507523172583</v>
      </c>
      <c r="BI592" s="266">
        <f t="shared" si="544"/>
        <v>0.93034507523172583</v>
      </c>
      <c r="BJ592" s="266">
        <f t="shared" si="544"/>
        <v>0.93034507523172583</v>
      </c>
      <c r="BK592" s="266">
        <f t="shared" si="544"/>
        <v>0.93034507523172583</v>
      </c>
      <c r="BL592" s="266">
        <f t="shared" si="544"/>
        <v>0.93034507523172583</v>
      </c>
      <c r="BM592" s="266">
        <f t="shared" si="544"/>
        <v>0.93034507523172583</v>
      </c>
      <c r="BN592" s="266">
        <f t="shared" si="544"/>
        <v>0.93034507523172583</v>
      </c>
      <c r="BP592"/>
      <c r="BQ592"/>
    </row>
    <row r="593" spans="1:70" hidden="1" outlineLevel="1">
      <c r="A593" s="277"/>
      <c r="E593" s="51" t="str">
        <v>Fixed Service21</v>
      </c>
      <c r="G593" t="s">
        <v>101</v>
      </c>
      <c r="K593"/>
      <c r="Q593" s="268"/>
      <c r="R593" s="268"/>
      <c r="S593" s="268"/>
      <c r="T593" s="268"/>
      <c r="U593" s="268"/>
      <c r="V593" s="268"/>
      <c r="W593" s="268"/>
      <c r="X593" s="268"/>
      <c r="Y593" s="268"/>
      <c r="Z593" s="268"/>
      <c r="AA593" s="268"/>
      <c r="AB593" s="268"/>
      <c r="AC593" s="268"/>
      <c r="AD593" s="268"/>
      <c r="AE593" s="268"/>
      <c r="AF593" s="268"/>
      <c r="AG593" s="268"/>
      <c r="AH593" s="268"/>
      <c r="AI593" s="268"/>
      <c r="AJ593" s="268"/>
      <c r="AK593" s="268"/>
      <c r="AL593" s="268"/>
      <c r="AM593" s="268"/>
      <c r="AN593" s="268"/>
      <c r="AO593" s="268"/>
      <c r="AP593" s="268"/>
      <c r="AQ593" s="268"/>
      <c r="AR593" s="268"/>
      <c r="AS593" s="268"/>
      <c r="AT593" s="268"/>
      <c r="AU593" s="268"/>
      <c r="AV593" s="268"/>
      <c r="AW593" s="268"/>
      <c r="AX593" s="268"/>
      <c r="AY593" s="268"/>
      <c r="AZ593" s="268"/>
      <c r="BA593" s="268"/>
      <c r="BB593" s="268"/>
      <c r="BC593" s="268"/>
      <c r="BD593" s="268"/>
      <c r="BE593" s="268"/>
      <c r="BF593" s="268"/>
      <c r="BG593" s="268"/>
      <c r="BH593" s="268"/>
      <c r="BI593" s="268"/>
      <c r="BJ593" s="268"/>
      <c r="BK593" s="268"/>
      <c r="BL593" s="268"/>
      <c r="BM593" s="268"/>
      <c r="BN593" s="268"/>
      <c r="BP593"/>
      <c r="BQ593"/>
    </row>
    <row r="594" spans="1:70" hidden="1" outlineLevel="1">
      <c r="A594" s="277"/>
      <c r="E594" s="51" t="str">
        <v>Enlaces dedicados</v>
      </c>
      <c r="G594" t="s">
        <v>101</v>
      </c>
      <c r="K594"/>
      <c r="Q594" s="265">
        <v>0.99</v>
      </c>
      <c r="R594" s="266">
        <f t="shared" ref="R594:BN595" si="545">Q594</f>
        <v>0.99</v>
      </c>
      <c r="S594" s="266">
        <f t="shared" si="545"/>
        <v>0.99</v>
      </c>
      <c r="T594" s="266">
        <f t="shared" si="545"/>
        <v>0.99</v>
      </c>
      <c r="U594" s="266">
        <f t="shared" si="545"/>
        <v>0.99</v>
      </c>
      <c r="V594" s="266">
        <f t="shared" si="545"/>
        <v>0.99</v>
      </c>
      <c r="W594" s="266">
        <f t="shared" si="545"/>
        <v>0.99</v>
      </c>
      <c r="X594" s="266">
        <f t="shared" si="545"/>
        <v>0.99</v>
      </c>
      <c r="Y594" s="266">
        <f t="shared" si="545"/>
        <v>0.99</v>
      </c>
      <c r="Z594" s="266">
        <f t="shared" si="545"/>
        <v>0.99</v>
      </c>
      <c r="AA594" s="266">
        <f t="shared" si="545"/>
        <v>0.99</v>
      </c>
      <c r="AB594" s="266">
        <f t="shared" si="545"/>
        <v>0.99</v>
      </c>
      <c r="AC594" s="266">
        <f t="shared" si="545"/>
        <v>0.99</v>
      </c>
      <c r="AD594" s="266">
        <f t="shared" si="545"/>
        <v>0.99</v>
      </c>
      <c r="AE594" s="266">
        <f t="shared" si="545"/>
        <v>0.99</v>
      </c>
      <c r="AF594" s="266">
        <f t="shared" si="545"/>
        <v>0.99</v>
      </c>
      <c r="AG594" s="266">
        <f t="shared" si="545"/>
        <v>0.99</v>
      </c>
      <c r="AH594" s="266">
        <f t="shared" si="545"/>
        <v>0.99</v>
      </c>
      <c r="AI594" s="266">
        <f t="shared" si="545"/>
        <v>0.99</v>
      </c>
      <c r="AJ594" s="266">
        <f t="shared" si="545"/>
        <v>0.99</v>
      </c>
      <c r="AK594" s="266">
        <f t="shared" si="545"/>
        <v>0.99</v>
      </c>
      <c r="AL594" s="266">
        <f t="shared" si="545"/>
        <v>0.99</v>
      </c>
      <c r="AM594" s="266">
        <f t="shared" si="545"/>
        <v>0.99</v>
      </c>
      <c r="AN594" s="266">
        <f t="shared" si="545"/>
        <v>0.99</v>
      </c>
      <c r="AO594" s="266">
        <f t="shared" si="545"/>
        <v>0.99</v>
      </c>
      <c r="AP594" s="266">
        <f t="shared" si="545"/>
        <v>0.99</v>
      </c>
      <c r="AQ594" s="266">
        <f t="shared" si="545"/>
        <v>0.99</v>
      </c>
      <c r="AR594" s="266">
        <f t="shared" si="545"/>
        <v>0.99</v>
      </c>
      <c r="AS594" s="266">
        <f t="shared" si="545"/>
        <v>0.99</v>
      </c>
      <c r="AT594" s="266">
        <f t="shared" si="545"/>
        <v>0.99</v>
      </c>
      <c r="AU594" s="266">
        <f t="shared" si="545"/>
        <v>0.99</v>
      </c>
      <c r="AV594" s="266">
        <f t="shared" si="545"/>
        <v>0.99</v>
      </c>
      <c r="AW594" s="266">
        <f t="shared" si="545"/>
        <v>0.99</v>
      </c>
      <c r="AX594" s="266">
        <f t="shared" si="545"/>
        <v>0.99</v>
      </c>
      <c r="AY594" s="266">
        <f t="shared" si="545"/>
        <v>0.99</v>
      </c>
      <c r="AZ594" s="266">
        <f t="shared" si="545"/>
        <v>0.99</v>
      </c>
      <c r="BA594" s="266">
        <f t="shared" si="545"/>
        <v>0.99</v>
      </c>
      <c r="BB594" s="266">
        <f t="shared" si="545"/>
        <v>0.99</v>
      </c>
      <c r="BC594" s="266">
        <f t="shared" si="545"/>
        <v>0.99</v>
      </c>
      <c r="BD594" s="266">
        <f t="shared" si="545"/>
        <v>0.99</v>
      </c>
      <c r="BE594" s="266">
        <f t="shared" si="545"/>
        <v>0.99</v>
      </c>
      <c r="BF594" s="266">
        <f t="shared" si="545"/>
        <v>0.99</v>
      </c>
      <c r="BG594" s="266">
        <f t="shared" si="545"/>
        <v>0.99</v>
      </c>
      <c r="BH594" s="266">
        <f t="shared" si="545"/>
        <v>0.99</v>
      </c>
      <c r="BI594" s="266">
        <f t="shared" si="545"/>
        <v>0.99</v>
      </c>
      <c r="BJ594" s="266">
        <f t="shared" si="545"/>
        <v>0.99</v>
      </c>
      <c r="BK594" s="266">
        <f t="shared" si="545"/>
        <v>0.99</v>
      </c>
      <c r="BL594" s="266">
        <f t="shared" si="545"/>
        <v>0.99</v>
      </c>
      <c r="BM594" s="266">
        <f t="shared" si="545"/>
        <v>0.99</v>
      </c>
      <c r="BN594" s="266">
        <f t="shared" si="545"/>
        <v>0.99</v>
      </c>
      <c r="BP594"/>
      <c r="BQ594"/>
    </row>
    <row r="595" spans="1:70" hidden="1" outlineLevel="1">
      <c r="A595" s="281" t="s">
        <v>536</v>
      </c>
      <c r="E595" s="51" t="str">
        <v>xDSL propio (líneas)</v>
      </c>
      <c r="G595" t="s">
        <v>101</v>
      </c>
      <c r="K595"/>
      <c r="Q595" s="238">
        <v>0.97932753013929186</v>
      </c>
      <c r="R595" s="266">
        <f t="shared" si="545"/>
        <v>0.97932753013929186</v>
      </c>
      <c r="S595" s="266">
        <f t="shared" si="545"/>
        <v>0.97932753013929186</v>
      </c>
      <c r="T595" s="266">
        <f t="shared" si="545"/>
        <v>0.97932753013929186</v>
      </c>
      <c r="U595" s="266">
        <f t="shared" si="545"/>
        <v>0.97932753013929186</v>
      </c>
      <c r="V595" s="266">
        <f t="shared" si="545"/>
        <v>0.97932753013929186</v>
      </c>
      <c r="W595" s="266">
        <f t="shared" si="545"/>
        <v>0.97932753013929186</v>
      </c>
      <c r="X595" s="266">
        <f t="shared" si="545"/>
        <v>0.97932753013929186</v>
      </c>
      <c r="Y595" s="266">
        <f t="shared" si="545"/>
        <v>0.97932753013929186</v>
      </c>
      <c r="Z595" s="266">
        <f t="shared" si="545"/>
        <v>0.97932753013929186</v>
      </c>
      <c r="AA595" s="266">
        <f t="shared" si="545"/>
        <v>0.97932753013929186</v>
      </c>
      <c r="AB595" s="266">
        <f t="shared" si="545"/>
        <v>0.97932753013929186</v>
      </c>
      <c r="AC595" s="266">
        <f t="shared" si="545"/>
        <v>0.97932753013929186</v>
      </c>
      <c r="AD595" s="266">
        <f t="shared" si="545"/>
        <v>0.97932753013929186</v>
      </c>
      <c r="AE595" s="266">
        <f t="shared" si="545"/>
        <v>0.97932753013929186</v>
      </c>
      <c r="AF595" s="266">
        <f t="shared" si="545"/>
        <v>0.97932753013929186</v>
      </c>
      <c r="AG595" s="266">
        <f t="shared" si="545"/>
        <v>0.97932753013929186</v>
      </c>
      <c r="AH595" s="266">
        <f t="shared" si="545"/>
        <v>0.97932753013929186</v>
      </c>
      <c r="AI595" s="266">
        <f t="shared" si="545"/>
        <v>0.97932753013929186</v>
      </c>
      <c r="AJ595" s="266">
        <f t="shared" si="545"/>
        <v>0.97932753013929186</v>
      </c>
      <c r="AK595" s="266">
        <f t="shared" si="545"/>
        <v>0.97932753013929186</v>
      </c>
      <c r="AL595" s="266">
        <f t="shared" si="545"/>
        <v>0.97932753013929186</v>
      </c>
      <c r="AM595" s="266">
        <f t="shared" si="545"/>
        <v>0.97932753013929186</v>
      </c>
      <c r="AN595" s="266">
        <f t="shared" si="545"/>
        <v>0.97932753013929186</v>
      </c>
      <c r="AO595" s="266">
        <f t="shared" si="545"/>
        <v>0.97932753013929186</v>
      </c>
      <c r="AP595" s="266">
        <f t="shared" si="545"/>
        <v>0.97932753013929186</v>
      </c>
      <c r="AQ595" s="266">
        <f t="shared" si="545"/>
        <v>0.97932753013929186</v>
      </c>
      <c r="AR595" s="266">
        <f t="shared" si="545"/>
        <v>0.97932753013929186</v>
      </c>
      <c r="AS595" s="266">
        <f t="shared" si="545"/>
        <v>0.97932753013929186</v>
      </c>
      <c r="AT595" s="266">
        <f t="shared" si="545"/>
        <v>0.97932753013929186</v>
      </c>
      <c r="AU595" s="266">
        <f t="shared" si="545"/>
        <v>0.97932753013929186</v>
      </c>
      <c r="AV595" s="266">
        <f t="shared" si="545"/>
        <v>0.97932753013929186</v>
      </c>
      <c r="AW595" s="266">
        <f t="shared" si="545"/>
        <v>0.97932753013929186</v>
      </c>
      <c r="AX595" s="266">
        <f t="shared" si="545"/>
        <v>0.97932753013929186</v>
      </c>
      <c r="AY595" s="266">
        <f t="shared" si="545"/>
        <v>0.97932753013929186</v>
      </c>
      <c r="AZ595" s="266">
        <f t="shared" si="545"/>
        <v>0.97932753013929186</v>
      </c>
      <c r="BA595" s="266">
        <f t="shared" si="545"/>
        <v>0.97932753013929186</v>
      </c>
      <c r="BB595" s="266">
        <f t="shared" si="545"/>
        <v>0.97932753013929186</v>
      </c>
      <c r="BC595" s="266">
        <f t="shared" si="545"/>
        <v>0.97932753013929186</v>
      </c>
      <c r="BD595" s="266">
        <f t="shared" si="545"/>
        <v>0.97932753013929186</v>
      </c>
      <c r="BE595" s="266">
        <f t="shared" si="545"/>
        <v>0.97932753013929186</v>
      </c>
      <c r="BF595" s="266">
        <f t="shared" si="545"/>
        <v>0.97932753013929186</v>
      </c>
      <c r="BG595" s="266">
        <f t="shared" si="545"/>
        <v>0.97932753013929186</v>
      </c>
      <c r="BH595" s="266">
        <f t="shared" si="545"/>
        <v>0.97932753013929186</v>
      </c>
      <c r="BI595" s="266">
        <f t="shared" si="545"/>
        <v>0.97932753013929186</v>
      </c>
      <c r="BJ595" s="266">
        <f t="shared" si="545"/>
        <v>0.97932753013929186</v>
      </c>
      <c r="BK595" s="266">
        <f t="shared" si="545"/>
        <v>0.97932753013929186</v>
      </c>
      <c r="BL595" s="266">
        <f t="shared" si="545"/>
        <v>0.97932753013929186</v>
      </c>
      <c r="BM595" s="266">
        <f t="shared" si="545"/>
        <v>0.97932753013929186</v>
      </c>
      <c r="BN595" s="266">
        <f t="shared" si="545"/>
        <v>0.97932753013929186</v>
      </c>
      <c r="BP595"/>
      <c r="BQ595"/>
    </row>
    <row r="596" spans="1:70" hidden="1" outlineLevel="1">
      <c r="A596" s="277"/>
      <c r="E596" s="51" t="str">
        <v>xDSL propio (contendido)</v>
      </c>
      <c r="G596" t="s">
        <v>101</v>
      </c>
      <c r="K596"/>
      <c r="Q596" s="265">
        <v>0.99</v>
      </c>
      <c r="R596" s="267">
        <f t="shared" ref="R596:BN598" si="546">R595</f>
        <v>0.97932753013929186</v>
      </c>
      <c r="S596" s="267">
        <f t="shared" si="546"/>
        <v>0.97932753013929186</v>
      </c>
      <c r="T596" s="267">
        <f t="shared" si="546"/>
        <v>0.97932753013929186</v>
      </c>
      <c r="U596" s="267">
        <f t="shared" si="546"/>
        <v>0.97932753013929186</v>
      </c>
      <c r="V596" s="267">
        <f t="shared" si="546"/>
        <v>0.97932753013929186</v>
      </c>
      <c r="W596" s="267">
        <f t="shared" si="546"/>
        <v>0.97932753013929186</v>
      </c>
      <c r="X596" s="267">
        <f t="shared" si="546"/>
        <v>0.97932753013929186</v>
      </c>
      <c r="Y596" s="267">
        <f t="shared" si="546"/>
        <v>0.97932753013929186</v>
      </c>
      <c r="Z596" s="267">
        <f t="shared" si="546"/>
        <v>0.97932753013929186</v>
      </c>
      <c r="AA596" s="267">
        <f t="shared" si="546"/>
        <v>0.97932753013929186</v>
      </c>
      <c r="AB596" s="267">
        <f t="shared" si="546"/>
        <v>0.97932753013929186</v>
      </c>
      <c r="AC596" s="267">
        <f t="shared" si="546"/>
        <v>0.97932753013929186</v>
      </c>
      <c r="AD596" s="267">
        <f t="shared" si="546"/>
        <v>0.97932753013929186</v>
      </c>
      <c r="AE596" s="267">
        <f t="shared" si="546"/>
        <v>0.97932753013929186</v>
      </c>
      <c r="AF596" s="267">
        <f t="shared" si="546"/>
        <v>0.97932753013929186</v>
      </c>
      <c r="AG596" s="267">
        <f t="shared" si="546"/>
        <v>0.97932753013929186</v>
      </c>
      <c r="AH596" s="267">
        <f t="shared" si="546"/>
        <v>0.97932753013929186</v>
      </c>
      <c r="AI596" s="267">
        <f t="shared" si="546"/>
        <v>0.97932753013929186</v>
      </c>
      <c r="AJ596" s="267">
        <f t="shared" si="546"/>
        <v>0.97932753013929186</v>
      </c>
      <c r="AK596" s="267">
        <f t="shared" si="546"/>
        <v>0.97932753013929186</v>
      </c>
      <c r="AL596" s="267">
        <f t="shared" si="546"/>
        <v>0.97932753013929186</v>
      </c>
      <c r="AM596" s="267">
        <f t="shared" si="546"/>
        <v>0.97932753013929186</v>
      </c>
      <c r="AN596" s="267">
        <f t="shared" si="546"/>
        <v>0.97932753013929186</v>
      </c>
      <c r="AO596" s="267">
        <f t="shared" si="546"/>
        <v>0.97932753013929186</v>
      </c>
      <c r="AP596" s="267">
        <f t="shared" si="546"/>
        <v>0.97932753013929186</v>
      </c>
      <c r="AQ596" s="267">
        <f t="shared" si="546"/>
        <v>0.97932753013929186</v>
      </c>
      <c r="AR596" s="267">
        <f t="shared" si="546"/>
        <v>0.97932753013929186</v>
      </c>
      <c r="AS596" s="267">
        <f t="shared" si="546"/>
        <v>0.97932753013929186</v>
      </c>
      <c r="AT596" s="267">
        <f t="shared" si="546"/>
        <v>0.97932753013929186</v>
      </c>
      <c r="AU596" s="267">
        <f t="shared" si="546"/>
        <v>0.97932753013929186</v>
      </c>
      <c r="AV596" s="267">
        <f t="shared" si="546"/>
        <v>0.97932753013929186</v>
      </c>
      <c r="AW596" s="267">
        <f t="shared" si="546"/>
        <v>0.97932753013929186</v>
      </c>
      <c r="AX596" s="267">
        <f t="shared" si="546"/>
        <v>0.97932753013929186</v>
      </c>
      <c r="AY596" s="267">
        <f t="shared" si="546"/>
        <v>0.97932753013929186</v>
      </c>
      <c r="AZ596" s="267">
        <f t="shared" si="546"/>
        <v>0.97932753013929186</v>
      </c>
      <c r="BA596" s="267">
        <f t="shared" si="546"/>
        <v>0.97932753013929186</v>
      </c>
      <c r="BB596" s="267">
        <f t="shared" si="546"/>
        <v>0.97932753013929186</v>
      </c>
      <c r="BC596" s="267">
        <f t="shared" si="546"/>
        <v>0.97932753013929186</v>
      </c>
      <c r="BD596" s="267">
        <f t="shared" si="546"/>
        <v>0.97932753013929186</v>
      </c>
      <c r="BE596" s="267">
        <f t="shared" si="546"/>
        <v>0.97932753013929186</v>
      </c>
      <c r="BF596" s="267">
        <f t="shared" si="546"/>
        <v>0.97932753013929186</v>
      </c>
      <c r="BG596" s="267">
        <f t="shared" si="546"/>
        <v>0.97932753013929186</v>
      </c>
      <c r="BH596" s="267">
        <f t="shared" si="546"/>
        <v>0.97932753013929186</v>
      </c>
      <c r="BI596" s="267">
        <f t="shared" si="546"/>
        <v>0.97932753013929186</v>
      </c>
      <c r="BJ596" s="267">
        <f t="shared" si="546"/>
        <v>0.97932753013929186</v>
      </c>
      <c r="BK596" s="267">
        <f t="shared" si="546"/>
        <v>0.97932753013929186</v>
      </c>
      <c r="BL596" s="267">
        <f t="shared" si="546"/>
        <v>0.97932753013929186</v>
      </c>
      <c r="BM596" s="267">
        <f t="shared" si="546"/>
        <v>0.97932753013929186</v>
      </c>
      <c r="BN596" s="267">
        <f t="shared" si="546"/>
        <v>0.97932753013929186</v>
      </c>
      <c r="BP596"/>
      <c r="BQ596"/>
    </row>
    <row r="597" spans="1:70" hidden="1" outlineLevel="1">
      <c r="A597" s="277"/>
      <c r="E597" s="51" t="str">
        <v>xDSL ajeno (líneas)</v>
      </c>
      <c r="G597" t="s">
        <v>101</v>
      </c>
      <c r="K597"/>
      <c r="Q597" s="267">
        <f>Q595</f>
        <v>0.97932753013929186</v>
      </c>
      <c r="R597" s="267">
        <f t="shared" si="546"/>
        <v>0.97932753013929186</v>
      </c>
      <c r="S597" s="267">
        <f t="shared" si="546"/>
        <v>0.97932753013929186</v>
      </c>
      <c r="T597" s="267">
        <f t="shared" si="546"/>
        <v>0.97932753013929186</v>
      </c>
      <c r="U597" s="267">
        <f t="shared" si="546"/>
        <v>0.97932753013929186</v>
      </c>
      <c r="V597" s="267">
        <f t="shared" si="546"/>
        <v>0.97932753013929186</v>
      </c>
      <c r="W597" s="267">
        <f t="shared" si="546"/>
        <v>0.97932753013929186</v>
      </c>
      <c r="X597" s="267">
        <f t="shared" si="546"/>
        <v>0.97932753013929186</v>
      </c>
      <c r="Y597" s="267">
        <f t="shared" si="546"/>
        <v>0.97932753013929186</v>
      </c>
      <c r="Z597" s="267">
        <f t="shared" si="546"/>
        <v>0.97932753013929186</v>
      </c>
      <c r="AA597" s="267">
        <f t="shared" si="546"/>
        <v>0.97932753013929186</v>
      </c>
      <c r="AB597" s="267">
        <f t="shared" si="546"/>
        <v>0.97932753013929186</v>
      </c>
      <c r="AC597" s="267">
        <f t="shared" si="546"/>
        <v>0.97932753013929186</v>
      </c>
      <c r="AD597" s="267">
        <f t="shared" si="546"/>
        <v>0.97932753013929186</v>
      </c>
      <c r="AE597" s="267">
        <f t="shared" si="546"/>
        <v>0.97932753013929186</v>
      </c>
      <c r="AF597" s="267">
        <f t="shared" si="546"/>
        <v>0.97932753013929186</v>
      </c>
      <c r="AG597" s="267">
        <f t="shared" si="546"/>
        <v>0.97932753013929186</v>
      </c>
      <c r="AH597" s="267">
        <f t="shared" si="546"/>
        <v>0.97932753013929186</v>
      </c>
      <c r="AI597" s="267">
        <f t="shared" si="546"/>
        <v>0.97932753013929186</v>
      </c>
      <c r="AJ597" s="267">
        <f t="shared" si="546"/>
        <v>0.97932753013929186</v>
      </c>
      <c r="AK597" s="267">
        <f t="shared" si="546"/>
        <v>0.97932753013929186</v>
      </c>
      <c r="AL597" s="267">
        <f t="shared" si="546"/>
        <v>0.97932753013929186</v>
      </c>
      <c r="AM597" s="267">
        <f t="shared" si="546"/>
        <v>0.97932753013929186</v>
      </c>
      <c r="AN597" s="267">
        <f t="shared" si="546"/>
        <v>0.97932753013929186</v>
      </c>
      <c r="AO597" s="267">
        <f t="shared" si="546"/>
        <v>0.97932753013929186</v>
      </c>
      <c r="AP597" s="267">
        <f t="shared" si="546"/>
        <v>0.97932753013929186</v>
      </c>
      <c r="AQ597" s="267">
        <f t="shared" si="546"/>
        <v>0.97932753013929186</v>
      </c>
      <c r="AR597" s="267">
        <f t="shared" si="546"/>
        <v>0.97932753013929186</v>
      </c>
      <c r="AS597" s="267">
        <f t="shared" si="546"/>
        <v>0.97932753013929186</v>
      </c>
      <c r="AT597" s="267">
        <f t="shared" si="546"/>
        <v>0.97932753013929186</v>
      </c>
      <c r="AU597" s="267">
        <f t="shared" si="546"/>
        <v>0.97932753013929186</v>
      </c>
      <c r="AV597" s="267">
        <f t="shared" si="546"/>
        <v>0.97932753013929186</v>
      </c>
      <c r="AW597" s="267">
        <f t="shared" si="546"/>
        <v>0.97932753013929186</v>
      </c>
      <c r="AX597" s="267">
        <f t="shared" si="546"/>
        <v>0.97932753013929186</v>
      </c>
      <c r="AY597" s="267">
        <f t="shared" si="546"/>
        <v>0.97932753013929186</v>
      </c>
      <c r="AZ597" s="267">
        <f t="shared" si="546"/>
        <v>0.97932753013929186</v>
      </c>
      <c r="BA597" s="267">
        <f t="shared" si="546"/>
        <v>0.97932753013929186</v>
      </c>
      <c r="BB597" s="267">
        <f t="shared" si="546"/>
        <v>0.97932753013929186</v>
      </c>
      <c r="BC597" s="267">
        <f t="shared" si="546"/>
        <v>0.97932753013929186</v>
      </c>
      <c r="BD597" s="267">
        <f t="shared" si="546"/>
        <v>0.97932753013929186</v>
      </c>
      <c r="BE597" s="267">
        <f t="shared" si="546"/>
        <v>0.97932753013929186</v>
      </c>
      <c r="BF597" s="267">
        <f t="shared" si="546"/>
        <v>0.97932753013929186</v>
      </c>
      <c r="BG597" s="267">
        <f t="shared" si="546"/>
        <v>0.97932753013929186</v>
      </c>
      <c r="BH597" s="267">
        <f t="shared" si="546"/>
        <v>0.97932753013929186</v>
      </c>
      <c r="BI597" s="267">
        <f t="shared" si="546"/>
        <v>0.97932753013929186</v>
      </c>
      <c r="BJ597" s="267">
        <f t="shared" si="546"/>
        <v>0.97932753013929186</v>
      </c>
      <c r="BK597" s="267">
        <f t="shared" si="546"/>
        <v>0.97932753013929186</v>
      </c>
      <c r="BL597" s="267">
        <f t="shared" si="546"/>
        <v>0.97932753013929186</v>
      </c>
      <c r="BM597" s="267">
        <f t="shared" si="546"/>
        <v>0.97932753013929186</v>
      </c>
      <c r="BN597" s="267">
        <f t="shared" si="546"/>
        <v>0.97932753013929186</v>
      </c>
      <c r="BP597"/>
      <c r="BQ597"/>
    </row>
    <row r="598" spans="1:70" hidden="1" outlineLevel="1">
      <c r="A598" s="277"/>
      <c r="E598" s="51" t="str">
        <v>xDSL ajeno (bitstream)</v>
      </c>
      <c r="G598" t="s">
        <v>101</v>
      </c>
      <c r="K598"/>
      <c r="Q598" s="267">
        <f>Q596</f>
        <v>0.99</v>
      </c>
      <c r="R598" s="267">
        <f t="shared" si="546"/>
        <v>0.97932753013929186</v>
      </c>
      <c r="S598" s="267">
        <f t="shared" si="546"/>
        <v>0.97932753013929186</v>
      </c>
      <c r="T598" s="267">
        <f t="shared" si="546"/>
        <v>0.97932753013929186</v>
      </c>
      <c r="U598" s="267">
        <f t="shared" si="546"/>
        <v>0.97932753013929186</v>
      </c>
      <c r="V598" s="267">
        <f t="shared" si="546"/>
        <v>0.97932753013929186</v>
      </c>
      <c r="W598" s="267">
        <f t="shared" si="546"/>
        <v>0.97932753013929186</v>
      </c>
      <c r="X598" s="267">
        <f t="shared" si="546"/>
        <v>0.97932753013929186</v>
      </c>
      <c r="Y598" s="267">
        <f t="shared" si="546"/>
        <v>0.97932753013929186</v>
      </c>
      <c r="Z598" s="267">
        <f t="shared" si="546"/>
        <v>0.97932753013929186</v>
      </c>
      <c r="AA598" s="267">
        <f t="shared" si="546"/>
        <v>0.97932753013929186</v>
      </c>
      <c r="AB598" s="267">
        <f t="shared" si="546"/>
        <v>0.97932753013929186</v>
      </c>
      <c r="AC598" s="267">
        <f t="shared" si="546"/>
        <v>0.97932753013929186</v>
      </c>
      <c r="AD598" s="267">
        <f t="shared" si="546"/>
        <v>0.97932753013929186</v>
      </c>
      <c r="AE598" s="267">
        <f t="shared" si="546"/>
        <v>0.97932753013929186</v>
      </c>
      <c r="AF598" s="267">
        <f t="shared" si="546"/>
        <v>0.97932753013929186</v>
      </c>
      <c r="AG598" s="267">
        <f t="shared" si="546"/>
        <v>0.97932753013929186</v>
      </c>
      <c r="AH598" s="267">
        <f t="shared" si="546"/>
        <v>0.97932753013929186</v>
      </c>
      <c r="AI598" s="267">
        <f t="shared" si="546"/>
        <v>0.97932753013929186</v>
      </c>
      <c r="AJ598" s="267">
        <f t="shared" si="546"/>
        <v>0.97932753013929186</v>
      </c>
      <c r="AK598" s="267">
        <f t="shared" si="546"/>
        <v>0.97932753013929186</v>
      </c>
      <c r="AL598" s="267">
        <f t="shared" si="546"/>
        <v>0.97932753013929186</v>
      </c>
      <c r="AM598" s="267">
        <f t="shared" si="546"/>
        <v>0.97932753013929186</v>
      </c>
      <c r="AN598" s="267">
        <f t="shared" si="546"/>
        <v>0.97932753013929186</v>
      </c>
      <c r="AO598" s="267">
        <f t="shared" si="546"/>
        <v>0.97932753013929186</v>
      </c>
      <c r="AP598" s="267">
        <f t="shared" si="546"/>
        <v>0.97932753013929186</v>
      </c>
      <c r="AQ598" s="267">
        <f t="shared" si="546"/>
        <v>0.97932753013929186</v>
      </c>
      <c r="AR598" s="267">
        <f t="shared" si="546"/>
        <v>0.97932753013929186</v>
      </c>
      <c r="AS598" s="267">
        <f t="shared" si="546"/>
        <v>0.97932753013929186</v>
      </c>
      <c r="AT598" s="267">
        <f t="shared" si="546"/>
        <v>0.97932753013929186</v>
      </c>
      <c r="AU598" s="267">
        <f t="shared" si="546"/>
        <v>0.97932753013929186</v>
      </c>
      <c r="AV598" s="267">
        <f t="shared" si="546"/>
        <v>0.97932753013929186</v>
      </c>
      <c r="AW598" s="267">
        <f t="shared" si="546"/>
        <v>0.97932753013929186</v>
      </c>
      <c r="AX598" s="267">
        <f t="shared" si="546"/>
        <v>0.97932753013929186</v>
      </c>
      <c r="AY598" s="267">
        <f t="shared" si="546"/>
        <v>0.97932753013929186</v>
      </c>
      <c r="AZ598" s="267">
        <f t="shared" si="546"/>
        <v>0.97932753013929186</v>
      </c>
      <c r="BA598" s="267">
        <f t="shared" si="546"/>
        <v>0.97932753013929186</v>
      </c>
      <c r="BB598" s="267">
        <f t="shared" si="546"/>
        <v>0.97932753013929186</v>
      </c>
      <c r="BC598" s="267">
        <f t="shared" si="546"/>
        <v>0.97932753013929186</v>
      </c>
      <c r="BD598" s="267">
        <f t="shared" si="546"/>
        <v>0.97932753013929186</v>
      </c>
      <c r="BE598" s="267">
        <f t="shared" si="546"/>
        <v>0.97932753013929186</v>
      </c>
      <c r="BF598" s="267">
        <f t="shared" si="546"/>
        <v>0.97932753013929186</v>
      </c>
      <c r="BG598" s="267">
        <f t="shared" si="546"/>
        <v>0.97932753013929186</v>
      </c>
      <c r="BH598" s="267">
        <f t="shared" si="546"/>
        <v>0.97932753013929186</v>
      </c>
      <c r="BI598" s="267">
        <f t="shared" si="546"/>
        <v>0.97932753013929186</v>
      </c>
      <c r="BJ598" s="267">
        <f t="shared" si="546"/>
        <v>0.97932753013929186</v>
      </c>
      <c r="BK598" s="267">
        <f t="shared" si="546"/>
        <v>0.97932753013929186</v>
      </c>
      <c r="BL598" s="267">
        <f t="shared" si="546"/>
        <v>0.97932753013929186</v>
      </c>
      <c r="BM598" s="267">
        <f t="shared" si="546"/>
        <v>0.97932753013929186</v>
      </c>
      <c r="BN598" s="267">
        <f t="shared" si="546"/>
        <v>0.97932753013929186</v>
      </c>
      <c r="BP598"/>
      <c r="BQ598"/>
    </row>
    <row r="599" spans="1:70" hidden="1" outlineLevel="1">
      <c r="A599" s="277"/>
      <c r="E599" s="51" t="str">
        <v>Fixed Service27</v>
      </c>
      <c r="G599" t="s">
        <v>101</v>
      </c>
      <c r="K599"/>
      <c r="Q599" s="268"/>
      <c r="R599" s="268"/>
      <c r="S599" s="268"/>
      <c r="T599" s="268"/>
      <c r="U599" s="268"/>
      <c r="V599" s="268"/>
      <c r="W599" s="268"/>
      <c r="X599" s="268"/>
      <c r="Y599" s="268"/>
      <c r="Z599" s="268"/>
      <c r="AA599" s="268"/>
      <c r="AB599" s="268"/>
      <c r="AC599" s="268"/>
      <c r="AD599" s="268"/>
      <c r="AE599" s="268"/>
      <c r="AF599" s="268"/>
      <c r="AG599" s="268"/>
      <c r="AH599" s="268"/>
      <c r="AI599" s="268"/>
      <c r="AJ599" s="268"/>
      <c r="AK599" s="268"/>
      <c r="AL599" s="268"/>
      <c r="AM599" s="268"/>
      <c r="AN599" s="268"/>
      <c r="AO599" s="268"/>
      <c r="AP599" s="268"/>
      <c r="AQ599" s="268"/>
      <c r="AR599" s="268"/>
      <c r="AS599" s="268"/>
      <c r="AT599" s="268"/>
      <c r="AU599" s="268"/>
      <c r="AV599" s="268"/>
      <c r="AW599" s="268"/>
      <c r="AX599" s="268"/>
      <c r="AY599" s="268"/>
      <c r="AZ599" s="268"/>
      <c r="BA599" s="268"/>
      <c r="BB599" s="268"/>
      <c r="BC599" s="268"/>
      <c r="BD599" s="268"/>
      <c r="BE599" s="268"/>
      <c r="BF599" s="268"/>
      <c r="BG599" s="268"/>
      <c r="BH599" s="268"/>
      <c r="BI599" s="268"/>
      <c r="BJ599" s="268"/>
      <c r="BK599" s="268"/>
      <c r="BL599" s="268"/>
      <c r="BM599" s="268"/>
      <c r="BN599" s="268"/>
      <c r="BP599"/>
      <c r="BQ599"/>
    </row>
    <row r="600" spans="1:70" hidden="1" outlineLevel="1">
      <c r="A600" s="277"/>
      <c r="E600" s="51" t="str">
        <v>Fixed Service28</v>
      </c>
      <c r="G600" t="s">
        <v>101</v>
      </c>
      <c r="K600"/>
      <c r="Q600" s="268"/>
      <c r="R600" s="268"/>
      <c r="S600" s="268"/>
      <c r="T600" s="268"/>
      <c r="U600" s="268"/>
      <c r="V600" s="268"/>
      <c r="W600" s="268"/>
      <c r="X600" s="268"/>
      <c r="Y600" s="268"/>
      <c r="Z600" s="268"/>
      <c r="AA600" s="268"/>
      <c r="AB600" s="268"/>
      <c r="AC600" s="268"/>
      <c r="AD600" s="268"/>
      <c r="AE600" s="268"/>
      <c r="AF600" s="268"/>
      <c r="AG600" s="268"/>
      <c r="AH600" s="268"/>
      <c r="AI600" s="268"/>
      <c r="AJ600" s="268"/>
      <c r="AK600" s="268"/>
      <c r="AL600" s="268"/>
      <c r="AM600" s="268"/>
      <c r="AN600" s="268"/>
      <c r="AO600" s="268"/>
      <c r="AP600" s="268"/>
      <c r="AQ600" s="268"/>
      <c r="AR600" s="268"/>
      <c r="AS600" s="268"/>
      <c r="AT600" s="268"/>
      <c r="AU600" s="268"/>
      <c r="AV600" s="268"/>
      <c r="AW600" s="268"/>
      <c r="AX600" s="268"/>
      <c r="AY600" s="268"/>
      <c r="AZ600" s="268"/>
      <c r="BA600" s="268"/>
      <c r="BB600" s="268"/>
      <c r="BC600" s="268"/>
      <c r="BD600" s="268"/>
      <c r="BE600" s="268"/>
      <c r="BF600" s="268"/>
      <c r="BG600" s="268"/>
      <c r="BH600" s="268"/>
      <c r="BI600" s="268"/>
      <c r="BJ600" s="268"/>
      <c r="BK600" s="268"/>
      <c r="BL600" s="268"/>
      <c r="BM600" s="268"/>
      <c r="BN600" s="268"/>
      <c r="BP600"/>
      <c r="BQ600"/>
    </row>
    <row r="601" spans="1:70" hidden="1" outlineLevel="1">
      <c r="A601" s="277"/>
      <c r="E601" s="51" t="str">
        <v>Fixed Service29</v>
      </c>
      <c r="G601" t="s">
        <v>101</v>
      </c>
      <c r="K601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  <c r="AA601" s="268"/>
      <c r="AB601" s="268"/>
      <c r="AC601" s="268"/>
      <c r="AD601" s="268"/>
      <c r="AE601" s="268"/>
      <c r="AF601" s="268"/>
      <c r="AG601" s="268"/>
      <c r="AH601" s="268"/>
      <c r="AI601" s="268"/>
      <c r="AJ601" s="268"/>
      <c r="AK601" s="268"/>
      <c r="AL601" s="268"/>
      <c r="AM601" s="268"/>
      <c r="AN601" s="268"/>
      <c r="AO601" s="268"/>
      <c r="AP601" s="268"/>
      <c r="AQ601" s="268"/>
      <c r="AR601" s="268"/>
      <c r="AS601" s="268"/>
      <c r="AT601" s="268"/>
      <c r="AU601" s="268"/>
      <c r="AV601" s="268"/>
      <c r="AW601" s="268"/>
      <c r="AX601" s="268"/>
      <c r="AY601" s="268"/>
      <c r="AZ601" s="268"/>
      <c r="BA601" s="268"/>
      <c r="BB601" s="268"/>
      <c r="BC601" s="268"/>
      <c r="BD601" s="268"/>
      <c r="BE601" s="268"/>
      <c r="BF601" s="268"/>
      <c r="BG601" s="268"/>
      <c r="BH601" s="268"/>
      <c r="BI601" s="268"/>
      <c r="BJ601" s="268"/>
      <c r="BK601" s="268"/>
      <c r="BL601" s="268"/>
      <c r="BM601" s="268"/>
      <c r="BN601" s="268"/>
      <c r="BP601"/>
      <c r="BQ601"/>
    </row>
    <row r="602" spans="1:70" hidden="1" outlineLevel="1">
      <c r="A602" s="281" t="s">
        <v>536</v>
      </c>
      <c r="E602" s="51" t="str">
        <v>IPTV</v>
      </c>
      <c r="G602" t="s">
        <v>101</v>
      </c>
      <c r="K602"/>
      <c r="Q602" s="238">
        <v>0.97932753013929186</v>
      </c>
      <c r="R602" s="266">
        <f t="shared" ref="R602:BN602" si="547">Q602</f>
        <v>0.97932753013929186</v>
      </c>
      <c r="S602" s="266">
        <f t="shared" si="547"/>
        <v>0.97932753013929186</v>
      </c>
      <c r="T602" s="266">
        <f t="shared" si="547"/>
        <v>0.97932753013929186</v>
      </c>
      <c r="U602" s="266">
        <f t="shared" si="547"/>
        <v>0.97932753013929186</v>
      </c>
      <c r="V602" s="266">
        <f t="shared" si="547"/>
        <v>0.97932753013929186</v>
      </c>
      <c r="W602" s="266">
        <f t="shared" si="547"/>
        <v>0.97932753013929186</v>
      </c>
      <c r="X602" s="266">
        <f t="shared" si="547"/>
        <v>0.97932753013929186</v>
      </c>
      <c r="Y602" s="266">
        <f t="shared" si="547"/>
        <v>0.97932753013929186</v>
      </c>
      <c r="Z602" s="266">
        <f t="shared" si="547"/>
        <v>0.97932753013929186</v>
      </c>
      <c r="AA602" s="266">
        <f t="shared" si="547"/>
        <v>0.97932753013929186</v>
      </c>
      <c r="AB602" s="266">
        <f t="shared" si="547"/>
        <v>0.97932753013929186</v>
      </c>
      <c r="AC602" s="266">
        <f t="shared" si="547"/>
        <v>0.97932753013929186</v>
      </c>
      <c r="AD602" s="266">
        <f t="shared" si="547"/>
        <v>0.97932753013929186</v>
      </c>
      <c r="AE602" s="266">
        <f t="shared" si="547"/>
        <v>0.97932753013929186</v>
      </c>
      <c r="AF602" s="266">
        <f t="shared" si="547"/>
        <v>0.97932753013929186</v>
      </c>
      <c r="AG602" s="266">
        <f t="shared" si="547"/>
        <v>0.97932753013929186</v>
      </c>
      <c r="AH602" s="266">
        <f t="shared" si="547"/>
        <v>0.97932753013929186</v>
      </c>
      <c r="AI602" s="266">
        <f t="shared" si="547"/>
        <v>0.97932753013929186</v>
      </c>
      <c r="AJ602" s="266">
        <f t="shared" si="547"/>
        <v>0.97932753013929186</v>
      </c>
      <c r="AK602" s="266">
        <f t="shared" si="547"/>
        <v>0.97932753013929186</v>
      </c>
      <c r="AL602" s="266">
        <f t="shared" si="547"/>
        <v>0.97932753013929186</v>
      </c>
      <c r="AM602" s="266">
        <f t="shared" si="547"/>
        <v>0.97932753013929186</v>
      </c>
      <c r="AN602" s="266">
        <f t="shared" si="547"/>
        <v>0.97932753013929186</v>
      </c>
      <c r="AO602" s="266">
        <f t="shared" si="547"/>
        <v>0.97932753013929186</v>
      </c>
      <c r="AP602" s="266">
        <f t="shared" si="547"/>
        <v>0.97932753013929186</v>
      </c>
      <c r="AQ602" s="266">
        <f t="shared" si="547"/>
        <v>0.97932753013929186</v>
      </c>
      <c r="AR602" s="266">
        <f t="shared" si="547"/>
        <v>0.97932753013929186</v>
      </c>
      <c r="AS602" s="266">
        <f t="shared" si="547"/>
        <v>0.97932753013929186</v>
      </c>
      <c r="AT602" s="266">
        <f t="shared" si="547"/>
        <v>0.97932753013929186</v>
      </c>
      <c r="AU602" s="266">
        <f t="shared" si="547"/>
        <v>0.97932753013929186</v>
      </c>
      <c r="AV602" s="266">
        <f t="shared" si="547"/>
        <v>0.97932753013929186</v>
      </c>
      <c r="AW602" s="266">
        <f t="shared" si="547"/>
        <v>0.97932753013929186</v>
      </c>
      <c r="AX602" s="266">
        <f t="shared" si="547"/>
        <v>0.97932753013929186</v>
      </c>
      <c r="AY602" s="266">
        <f t="shared" si="547"/>
        <v>0.97932753013929186</v>
      </c>
      <c r="AZ602" s="266">
        <f t="shared" si="547"/>
        <v>0.97932753013929186</v>
      </c>
      <c r="BA602" s="266">
        <f t="shared" si="547"/>
        <v>0.97932753013929186</v>
      </c>
      <c r="BB602" s="266">
        <f t="shared" si="547"/>
        <v>0.97932753013929186</v>
      </c>
      <c r="BC602" s="266">
        <f t="shared" si="547"/>
        <v>0.97932753013929186</v>
      </c>
      <c r="BD602" s="266">
        <f t="shared" si="547"/>
        <v>0.97932753013929186</v>
      </c>
      <c r="BE602" s="266">
        <f t="shared" si="547"/>
        <v>0.97932753013929186</v>
      </c>
      <c r="BF602" s="266">
        <f t="shared" si="547"/>
        <v>0.97932753013929186</v>
      </c>
      <c r="BG602" s="266">
        <f t="shared" si="547"/>
        <v>0.97932753013929186</v>
      </c>
      <c r="BH602" s="266">
        <f t="shared" si="547"/>
        <v>0.97932753013929186</v>
      </c>
      <c r="BI602" s="266">
        <f t="shared" si="547"/>
        <v>0.97932753013929186</v>
      </c>
      <c r="BJ602" s="266">
        <f t="shared" si="547"/>
        <v>0.97932753013929186</v>
      </c>
      <c r="BK602" s="266">
        <f t="shared" si="547"/>
        <v>0.97932753013929186</v>
      </c>
      <c r="BL602" s="266">
        <f t="shared" si="547"/>
        <v>0.97932753013929186</v>
      </c>
      <c r="BM602" s="266">
        <f t="shared" si="547"/>
        <v>0.97932753013929186</v>
      </c>
      <c r="BN602" s="266">
        <f t="shared" si="547"/>
        <v>0.97932753013929186</v>
      </c>
      <c r="BP602"/>
      <c r="BQ602"/>
    </row>
    <row r="603" spans="1:70" hidden="1" outlineLevel="1">
      <c r="A603"/>
      <c r="K603"/>
      <c r="BO603" s="19" t="s">
        <v>535</v>
      </c>
      <c r="BP603"/>
      <c r="BQ603"/>
    </row>
    <row r="604" spans="1:70" collapsed="1">
      <c r="A604"/>
      <c r="K604"/>
      <c r="BP604"/>
      <c r="BQ604"/>
    </row>
    <row r="605" spans="1:70" s="89" customFormat="1" ht="18" customHeight="1">
      <c r="A605" s="271">
        <v>6</v>
      </c>
      <c r="B605" s="87" t="s">
        <v>166</v>
      </c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  <c r="AV605" s="88"/>
      <c r="AW605" s="88"/>
      <c r="AX605" s="88"/>
      <c r="AY605" s="88"/>
      <c r="AZ605" s="88"/>
      <c r="BA605" s="88"/>
      <c r="BB605" s="88"/>
      <c r="BC605" s="88"/>
      <c r="BD605" s="88"/>
      <c r="BE605" s="88"/>
      <c r="BF605" s="88"/>
      <c r="BG605" s="88"/>
      <c r="BH605" s="88"/>
      <c r="BI605" s="88"/>
      <c r="BJ605" s="88"/>
      <c r="BK605" s="88"/>
      <c r="BL605" s="88"/>
      <c r="BM605" s="88"/>
      <c r="BN605" s="88"/>
      <c r="BO605" s="88"/>
      <c r="BP605" s="95"/>
      <c r="BQ605" s="95"/>
      <c r="BR605" s="88"/>
    </row>
    <row r="607" spans="1:70">
      <c r="A607" s="281" t="s">
        <v>536</v>
      </c>
    </row>
  </sheetData>
  <phoneticPr fontId="0" type="noConversion"/>
  <conditionalFormatting sqref="K495:K567 K70 K148:K158 K6 K4 K1:K2 K8:K11 K376:K420 K427:K446 K454:K458 K40:K52 K120:K127 K129:K146 K19:K23 K14:K17 K491:K493 K110:K112 K114:K115 K72:K82 K460:K488 K25:K38 K54:K68 K97:K108 K160:K374 K606:K64709">
    <cfRule type="cellIs" dxfId="34" priority="48" stopIfTrue="1" operator="equal">
      <formula>"error"</formula>
    </cfRule>
  </conditionalFormatting>
  <conditionalFormatting sqref="F128:G135 F75:G82 F39:G46">
    <cfRule type="cellIs" dxfId="33" priority="49" stopIfTrue="1" operator="equal">
      <formula>0</formula>
    </cfRule>
  </conditionalFormatting>
  <conditionalFormatting sqref="L16:BN17">
    <cfRule type="cellIs" dxfId="32" priority="50" stopIfTrue="1" operator="equal">
      <formula>0</formula>
    </cfRule>
  </conditionalFormatting>
  <conditionalFormatting sqref="K7">
    <cfRule type="cellIs" dxfId="31" priority="46" stopIfTrue="1" operator="equal">
      <formula>"error"</formula>
    </cfRule>
  </conditionalFormatting>
  <conditionalFormatting sqref="K13">
    <cfRule type="cellIs" dxfId="30" priority="45" stopIfTrue="1" operator="equal">
      <formula>"error"</formula>
    </cfRule>
  </conditionalFormatting>
  <conditionalFormatting sqref="K12">
    <cfRule type="cellIs" dxfId="29" priority="44" stopIfTrue="1" operator="equal">
      <formula>"error"</formula>
    </cfRule>
  </conditionalFormatting>
  <conditionalFormatting sqref="K421:K426">
    <cfRule type="cellIs" dxfId="28" priority="41" stopIfTrue="1" operator="equal">
      <formula>"error"</formula>
    </cfRule>
  </conditionalFormatting>
  <conditionalFormatting sqref="X35:AG35">
    <cfRule type="cellIs" dxfId="27" priority="38" stopIfTrue="1" operator="equal">
      <formula>0</formula>
    </cfRule>
  </conditionalFormatting>
  <conditionalFormatting sqref="K71">
    <cfRule type="cellIs" dxfId="26" priority="37" stopIfTrue="1" operator="equal">
      <formula>"error"</formula>
    </cfRule>
  </conditionalFormatting>
  <conditionalFormatting sqref="AC71:AG71">
    <cfRule type="cellIs" dxfId="25" priority="36" stopIfTrue="1" operator="equal">
      <formula>0</formula>
    </cfRule>
  </conditionalFormatting>
  <conditionalFormatting sqref="K116 K119">
    <cfRule type="cellIs" dxfId="24" priority="31" stopIfTrue="1" operator="equal">
      <formula>"error"</formula>
    </cfRule>
  </conditionalFormatting>
  <conditionalFormatting sqref="K109">
    <cfRule type="cellIs" dxfId="23" priority="30" stopIfTrue="1" operator="equal">
      <formula>"error"</formula>
    </cfRule>
  </conditionalFormatting>
  <conditionalFormatting sqref="K113">
    <cfRule type="cellIs" dxfId="22" priority="29" stopIfTrue="1" operator="equal">
      <formula>"error"</formula>
    </cfRule>
  </conditionalFormatting>
  <conditionalFormatting sqref="K117">
    <cfRule type="cellIs" dxfId="21" priority="28" stopIfTrue="1" operator="equal">
      <formula>"error"</formula>
    </cfRule>
  </conditionalFormatting>
  <conditionalFormatting sqref="K118">
    <cfRule type="cellIs" dxfId="20" priority="27" stopIfTrue="1" operator="equal">
      <formula>"error"</formula>
    </cfRule>
  </conditionalFormatting>
  <conditionalFormatting sqref="K459">
    <cfRule type="cellIs" dxfId="19" priority="26" stopIfTrue="1" operator="equal">
      <formula>"error"</formula>
    </cfRule>
  </conditionalFormatting>
  <conditionalFormatting sqref="K24">
    <cfRule type="cellIs" dxfId="18" priority="25" stopIfTrue="1" operator="equal">
      <formula>"error"</formula>
    </cfRule>
  </conditionalFormatting>
  <conditionalFormatting sqref="AB71">
    <cfRule type="cellIs" dxfId="17" priority="24" stopIfTrue="1" operator="equal">
      <formula>0</formula>
    </cfRule>
  </conditionalFormatting>
  <conditionalFormatting sqref="AA71">
    <cfRule type="cellIs" dxfId="16" priority="23" stopIfTrue="1" operator="equal">
      <formula>0</formula>
    </cfRule>
  </conditionalFormatting>
  <conditionalFormatting sqref="Z71">
    <cfRule type="cellIs" dxfId="15" priority="22" stopIfTrue="1" operator="equal">
      <formula>0</formula>
    </cfRule>
  </conditionalFormatting>
  <conditionalFormatting sqref="X71">
    <cfRule type="cellIs" dxfId="14" priority="20" stopIfTrue="1" operator="equal">
      <formula>0</formula>
    </cfRule>
  </conditionalFormatting>
  <conditionalFormatting sqref="Y71">
    <cfRule type="cellIs" dxfId="13" priority="19" stopIfTrue="1" operator="equal">
      <formula>0</formula>
    </cfRule>
  </conditionalFormatting>
  <conditionalFormatting sqref="K84 K86:K96">
    <cfRule type="cellIs" dxfId="12" priority="17" stopIfTrue="1" operator="equal">
      <formula>"error"</formula>
    </cfRule>
  </conditionalFormatting>
  <conditionalFormatting sqref="F89:G91 G92:G96">
    <cfRule type="cellIs" dxfId="11" priority="18" stopIfTrue="1" operator="equal">
      <formula>0</formula>
    </cfRule>
  </conditionalFormatting>
  <conditionalFormatting sqref="K85">
    <cfRule type="cellIs" dxfId="10" priority="16" stopIfTrue="1" operator="equal">
      <formula>"error"</formula>
    </cfRule>
  </conditionalFormatting>
  <conditionalFormatting sqref="AC85:AG85">
    <cfRule type="cellIs" dxfId="9" priority="15" stopIfTrue="1" operator="equal">
      <formula>0</formula>
    </cfRule>
  </conditionalFormatting>
  <conditionalFormatting sqref="AB85">
    <cfRule type="cellIs" dxfId="8" priority="14" stopIfTrue="1" operator="equal">
      <formula>0</formula>
    </cfRule>
  </conditionalFormatting>
  <conditionalFormatting sqref="AA85">
    <cfRule type="cellIs" dxfId="7" priority="13" stopIfTrue="1" operator="equal">
      <formula>0</formula>
    </cfRule>
  </conditionalFormatting>
  <conditionalFormatting sqref="Z85">
    <cfRule type="cellIs" dxfId="6" priority="12" stopIfTrue="1" operator="equal">
      <formula>0</formula>
    </cfRule>
  </conditionalFormatting>
  <conditionalFormatting sqref="X85">
    <cfRule type="cellIs" dxfId="5" priority="10" stopIfTrue="1" operator="equal">
      <formula>0</formula>
    </cfRule>
  </conditionalFormatting>
  <conditionalFormatting sqref="Y85">
    <cfRule type="cellIs" dxfId="4" priority="9" stopIfTrue="1" operator="equal">
      <formula>0</formula>
    </cfRule>
  </conditionalFormatting>
  <conditionalFormatting sqref="F92:F96">
    <cfRule type="cellIs" dxfId="3" priority="8" stopIfTrue="1" operator="equal">
      <formula>0</formula>
    </cfRule>
  </conditionalFormatting>
  <conditionalFormatting sqref="L158">
    <cfRule type="cellIs" dxfId="2" priority="3" stopIfTrue="1" operator="equal">
      <formula>"error"</formula>
    </cfRule>
  </conditionalFormatting>
  <conditionalFormatting sqref="K569:K602">
    <cfRule type="cellIs" dxfId="1" priority="2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1"/>
  <sheetViews>
    <sheetView showGridLines="0" zoomScale="85" zoomScaleNormal="85" workbookViewId="0">
      <selection activeCell="D46" sqref="D46"/>
    </sheetView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37" customFormat="1" ht="33.75" customHeight="1">
      <c r="A1" s="37" t="s">
        <v>75</v>
      </c>
      <c r="D1" s="41" t="s">
        <v>374</v>
      </c>
    </row>
    <row r="3" spans="1:18">
      <c r="B3" s="7">
        <v>1000</v>
      </c>
      <c r="C3" s="19" t="s">
        <v>136</v>
      </c>
    </row>
    <row r="5" spans="1:18" ht="36">
      <c r="B5" s="45" t="s">
        <v>375</v>
      </c>
      <c r="D5" s="45" t="s">
        <v>376</v>
      </c>
      <c r="E5" s="1" t="s">
        <v>151</v>
      </c>
      <c r="G5" s="45" t="s">
        <v>377</v>
      </c>
      <c r="H5" s="1" t="s">
        <v>151</v>
      </c>
      <c r="J5" s="45" t="s">
        <v>378</v>
      </c>
      <c r="L5" s="45" t="s">
        <v>379</v>
      </c>
      <c r="N5" s="45" t="s">
        <v>137</v>
      </c>
      <c r="P5" s="45" t="s">
        <v>380</v>
      </c>
      <c r="R5" s="45" t="s">
        <v>381</v>
      </c>
    </row>
    <row r="6" spans="1:18">
      <c r="B6" s="46">
        <v>2000</v>
      </c>
      <c r="C6">
        <v>1</v>
      </c>
      <c r="D6" s="48" t="s">
        <v>399</v>
      </c>
      <c r="E6" s="48" t="s">
        <v>167</v>
      </c>
      <c r="F6">
        <v>1</v>
      </c>
      <c r="G6" s="106" t="s">
        <v>285</v>
      </c>
      <c r="H6" s="48" t="s">
        <v>351</v>
      </c>
      <c r="J6" s="48" t="s">
        <v>95</v>
      </c>
      <c r="L6" s="48" t="s">
        <v>31</v>
      </c>
      <c r="N6" s="48" t="s">
        <v>139</v>
      </c>
      <c r="P6" s="48" t="s">
        <v>185</v>
      </c>
      <c r="R6" s="48" t="s">
        <v>183</v>
      </c>
    </row>
    <row r="7" spans="1:18">
      <c r="B7" s="47">
        <f t="shared" ref="B7:B60" si="0">B6+1</f>
        <v>2001</v>
      </c>
      <c r="C7">
        <v>2</v>
      </c>
      <c r="D7" s="48" t="s">
        <v>400</v>
      </c>
      <c r="E7" s="48" t="s">
        <v>167</v>
      </c>
      <c r="F7">
        <v>2</v>
      </c>
      <c r="G7" s="106" t="s">
        <v>286</v>
      </c>
      <c r="H7" s="48" t="s">
        <v>351</v>
      </c>
      <c r="J7" s="48" t="s">
        <v>96</v>
      </c>
      <c r="L7" s="48" t="s">
        <v>32</v>
      </c>
      <c r="N7" s="48" t="s">
        <v>140</v>
      </c>
      <c r="P7" s="48" t="s">
        <v>184</v>
      </c>
      <c r="R7" s="48" t="s">
        <v>163</v>
      </c>
    </row>
    <row r="8" spans="1:18">
      <c r="B8" s="47">
        <f t="shared" si="0"/>
        <v>2002</v>
      </c>
      <c r="C8">
        <v>3</v>
      </c>
      <c r="D8" s="48" t="s">
        <v>401</v>
      </c>
      <c r="E8" s="48" t="s">
        <v>167</v>
      </c>
      <c r="F8">
        <v>3</v>
      </c>
      <c r="G8" s="106" t="s">
        <v>287</v>
      </c>
      <c r="H8" s="48" t="s">
        <v>351</v>
      </c>
      <c r="J8" s="48" t="s">
        <v>97</v>
      </c>
      <c r="L8" s="48" t="s">
        <v>33</v>
      </c>
      <c r="N8" s="48" t="s">
        <v>138</v>
      </c>
      <c r="P8" s="48" t="s">
        <v>186</v>
      </c>
      <c r="R8" s="48" t="s">
        <v>193</v>
      </c>
    </row>
    <row r="9" spans="1:18">
      <c r="B9" s="47">
        <f t="shared" si="0"/>
        <v>2003</v>
      </c>
      <c r="C9">
        <v>4</v>
      </c>
      <c r="D9" s="48" t="s">
        <v>402</v>
      </c>
      <c r="E9" s="48" t="s">
        <v>167</v>
      </c>
      <c r="F9">
        <v>4</v>
      </c>
      <c r="G9" s="106" t="s">
        <v>288</v>
      </c>
      <c r="H9" s="48" t="s">
        <v>351</v>
      </c>
      <c r="J9" s="48" t="s">
        <v>3</v>
      </c>
      <c r="L9" s="48" t="s">
        <v>20</v>
      </c>
      <c r="N9" s="48" t="s">
        <v>162</v>
      </c>
      <c r="P9" s="48" t="s">
        <v>186</v>
      </c>
      <c r="R9" s="48" t="s">
        <v>36</v>
      </c>
    </row>
    <row r="10" spans="1:18">
      <c r="B10" s="47">
        <f t="shared" si="0"/>
        <v>2004</v>
      </c>
      <c r="C10">
        <v>5</v>
      </c>
      <c r="D10" s="48" t="s">
        <v>403</v>
      </c>
      <c r="E10" s="48" t="s">
        <v>167</v>
      </c>
      <c r="F10">
        <v>5</v>
      </c>
      <c r="G10" s="106" t="s">
        <v>289</v>
      </c>
      <c r="H10" s="48" t="s">
        <v>351</v>
      </c>
      <c r="J10" s="48" t="s">
        <v>110</v>
      </c>
      <c r="L10" s="48" t="s">
        <v>20</v>
      </c>
      <c r="N10" s="48" t="s">
        <v>162</v>
      </c>
      <c r="P10" s="48" t="s">
        <v>186</v>
      </c>
      <c r="R10" s="48" t="s">
        <v>186</v>
      </c>
    </row>
    <row r="11" spans="1:18">
      <c r="B11" s="47">
        <f t="shared" si="0"/>
        <v>2005</v>
      </c>
      <c r="C11">
        <v>6</v>
      </c>
      <c r="D11" s="48" t="s">
        <v>404</v>
      </c>
      <c r="E11" s="48" t="s">
        <v>167</v>
      </c>
      <c r="F11">
        <v>6</v>
      </c>
      <c r="G11" s="106" t="s">
        <v>290</v>
      </c>
      <c r="H11" s="48" t="s">
        <v>351</v>
      </c>
      <c r="J11" s="19" t="s">
        <v>98</v>
      </c>
      <c r="L11" s="19" t="s">
        <v>30</v>
      </c>
      <c r="N11" s="19" t="s">
        <v>34</v>
      </c>
      <c r="P11" s="19" t="s">
        <v>35</v>
      </c>
      <c r="R11" s="19" t="s">
        <v>120</v>
      </c>
    </row>
    <row r="12" spans="1:18">
      <c r="B12" s="47">
        <f t="shared" si="0"/>
        <v>2006</v>
      </c>
      <c r="C12">
        <v>7</v>
      </c>
      <c r="D12" s="48" t="s">
        <v>405</v>
      </c>
      <c r="E12" s="48" t="s">
        <v>167</v>
      </c>
      <c r="F12">
        <v>7</v>
      </c>
      <c r="G12" s="106" t="s">
        <v>291</v>
      </c>
      <c r="H12" s="48" t="s">
        <v>351</v>
      </c>
    </row>
    <row r="13" spans="1:18">
      <c r="B13" s="47">
        <f t="shared" si="0"/>
        <v>2007</v>
      </c>
      <c r="C13">
        <v>8</v>
      </c>
      <c r="D13" s="48" t="s">
        <v>406</v>
      </c>
      <c r="E13" s="48" t="s">
        <v>167</v>
      </c>
      <c r="F13">
        <v>8</v>
      </c>
      <c r="G13" s="51" t="str">
        <f>"Fixed Service"&amp;F13</f>
        <v>Fixed Service8</v>
      </c>
      <c r="H13" s="51" t="str">
        <f>"Fixed Unit"&amp;F13</f>
        <v>Fixed Unit8</v>
      </c>
    </row>
    <row r="14" spans="1:18">
      <c r="B14" s="47">
        <f t="shared" si="0"/>
        <v>2008</v>
      </c>
      <c r="C14">
        <v>9</v>
      </c>
      <c r="D14" s="48" t="s">
        <v>407</v>
      </c>
      <c r="E14" s="48" t="s">
        <v>167</v>
      </c>
      <c r="F14">
        <v>9</v>
      </c>
      <c r="G14" s="106" t="s">
        <v>292</v>
      </c>
      <c r="H14" s="48" t="s">
        <v>351</v>
      </c>
    </row>
    <row r="15" spans="1:18">
      <c r="B15" s="47">
        <f t="shared" si="0"/>
        <v>2009</v>
      </c>
      <c r="C15">
        <v>10</v>
      </c>
      <c r="D15" s="48" t="s">
        <v>298</v>
      </c>
      <c r="E15" s="48" t="s">
        <v>200</v>
      </c>
      <c r="F15">
        <v>10</v>
      </c>
      <c r="G15" s="106" t="s">
        <v>293</v>
      </c>
      <c r="H15" s="48" t="s">
        <v>351</v>
      </c>
    </row>
    <row r="16" spans="1:18">
      <c r="B16" s="47">
        <f t="shared" si="0"/>
        <v>2010</v>
      </c>
      <c r="C16">
        <v>11</v>
      </c>
      <c r="D16" s="48" t="s">
        <v>321</v>
      </c>
      <c r="E16" s="48" t="s">
        <v>200</v>
      </c>
      <c r="F16">
        <v>11</v>
      </c>
      <c r="G16" s="106" t="s">
        <v>294</v>
      </c>
      <c r="H16" s="48" t="s">
        <v>351</v>
      </c>
    </row>
    <row r="17" spans="2:8">
      <c r="B17" s="47">
        <f t="shared" si="0"/>
        <v>2011</v>
      </c>
      <c r="C17">
        <v>12</v>
      </c>
      <c r="D17" s="48" t="s">
        <v>408</v>
      </c>
      <c r="E17" s="48" t="s">
        <v>200</v>
      </c>
      <c r="F17">
        <v>12</v>
      </c>
      <c r="G17" s="106" t="s">
        <v>295</v>
      </c>
      <c r="H17" s="48" t="s">
        <v>351</v>
      </c>
    </row>
    <row r="18" spans="2:8">
      <c r="B18" s="47">
        <f t="shared" si="0"/>
        <v>2012</v>
      </c>
      <c r="C18">
        <v>13</v>
      </c>
      <c r="D18" s="48" t="s">
        <v>409</v>
      </c>
      <c r="E18" s="48" t="s">
        <v>167</v>
      </c>
      <c r="F18">
        <v>13</v>
      </c>
      <c r="G18" s="106" t="s">
        <v>296</v>
      </c>
      <c r="H18" s="48" t="s">
        <v>351</v>
      </c>
    </row>
    <row r="19" spans="2:8">
      <c r="B19" s="47">
        <f t="shared" si="0"/>
        <v>2013</v>
      </c>
      <c r="C19">
        <v>14</v>
      </c>
      <c r="D19" s="48" t="s">
        <v>410</v>
      </c>
      <c r="E19" s="48" t="s">
        <v>167</v>
      </c>
      <c r="F19">
        <v>14</v>
      </c>
      <c r="G19" s="51" t="str">
        <f>"Fixed Service"&amp;F19</f>
        <v>Fixed Service14</v>
      </c>
      <c r="H19" s="51" t="str">
        <f>"Fixed Unit"&amp;F19</f>
        <v>Fixed Unit14</v>
      </c>
    </row>
    <row r="20" spans="2:8">
      <c r="B20" s="47">
        <f t="shared" si="0"/>
        <v>2014</v>
      </c>
      <c r="C20">
        <v>15</v>
      </c>
      <c r="D20" s="48" t="s">
        <v>411</v>
      </c>
      <c r="E20" s="48" t="s">
        <v>91</v>
      </c>
      <c r="F20">
        <v>15</v>
      </c>
      <c r="G20" s="106" t="s">
        <v>383</v>
      </c>
      <c r="H20" s="48" t="s">
        <v>351</v>
      </c>
    </row>
    <row r="21" spans="2:8">
      <c r="B21" s="47">
        <f t="shared" si="0"/>
        <v>2015</v>
      </c>
      <c r="C21">
        <v>16</v>
      </c>
      <c r="D21" s="48" t="s">
        <v>412</v>
      </c>
      <c r="E21" s="48" t="s">
        <v>91</v>
      </c>
      <c r="F21">
        <v>16</v>
      </c>
      <c r="G21" s="106" t="s">
        <v>297</v>
      </c>
      <c r="H21" s="48" t="s">
        <v>351</v>
      </c>
    </row>
    <row r="22" spans="2:8">
      <c r="B22" s="47">
        <f t="shared" si="0"/>
        <v>2016</v>
      </c>
      <c r="C22">
        <v>17</v>
      </c>
      <c r="D22" s="48" t="s">
        <v>413</v>
      </c>
      <c r="E22" s="48" t="s">
        <v>91</v>
      </c>
      <c r="F22">
        <v>17</v>
      </c>
      <c r="G22" s="51" t="str">
        <f>"Fixed Service"&amp;F22</f>
        <v>Fixed Service17</v>
      </c>
      <c r="H22" s="51" t="str">
        <f>"Fixed Unit"&amp;F22</f>
        <v>Fixed Unit17</v>
      </c>
    </row>
    <row r="23" spans="2:8">
      <c r="B23" s="47">
        <f t="shared" si="0"/>
        <v>2017</v>
      </c>
      <c r="C23">
        <v>18</v>
      </c>
      <c r="D23" s="48" t="s">
        <v>414</v>
      </c>
      <c r="E23" s="48" t="s">
        <v>91</v>
      </c>
      <c r="F23">
        <v>18</v>
      </c>
      <c r="G23" s="106" t="s">
        <v>298</v>
      </c>
      <c r="H23" s="48" t="s">
        <v>119</v>
      </c>
    </row>
    <row r="24" spans="2:8">
      <c r="B24" s="47">
        <f t="shared" si="0"/>
        <v>2018</v>
      </c>
      <c r="C24">
        <v>19</v>
      </c>
      <c r="D24" s="48" t="s">
        <v>415</v>
      </c>
      <c r="E24" s="48" t="s">
        <v>91</v>
      </c>
      <c r="F24">
        <v>19</v>
      </c>
      <c r="G24" s="106" t="s">
        <v>299</v>
      </c>
      <c r="H24" s="48" t="s">
        <v>119</v>
      </c>
    </row>
    <row r="25" spans="2:8">
      <c r="B25" s="47">
        <f t="shared" si="0"/>
        <v>2019</v>
      </c>
      <c r="C25">
        <v>20</v>
      </c>
      <c r="D25" s="51" t="str">
        <f>"Mobile Service"&amp;C25</f>
        <v>Mobile Service20</v>
      </c>
      <c r="E25" s="51" t="str">
        <f>"Mobile Unit"&amp;C25</f>
        <v>Mobile Unit20</v>
      </c>
      <c r="F25">
        <v>20</v>
      </c>
      <c r="G25" s="106" t="s">
        <v>300</v>
      </c>
      <c r="H25" s="48" t="s">
        <v>119</v>
      </c>
    </row>
    <row r="26" spans="2:8">
      <c r="B26" s="47">
        <f t="shared" si="0"/>
        <v>2020</v>
      </c>
      <c r="C26">
        <v>21</v>
      </c>
      <c r="D26" s="51" t="str">
        <f t="shared" ref="D26:D35" si="1">"Mobile Service"&amp;C26</f>
        <v>Mobile Service21</v>
      </c>
      <c r="E26" s="51" t="str">
        <f t="shared" ref="E26:E35" si="2">"Mobile Unit"&amp;C26</f>
        <v>Mobile Unit21</v>
      </c>
      <c r="F26">
        <v>21</v>
      </c>
      <c r="G26" s="51" t="str">
        <f>"Fixed Service"&amp;F26</f>
        <v>Fixed Service21</v>
      </c>
      <c r="H26" s="51" t="str">
        <f>"Fixed Unit"&amp;F26</f>
        <v>Fixed Unit21</v>
      </c>
    </row>
    <row r="27" spans="2:8">
      <c r="B27" s="47">
        <f t="shared" si="0"/>
        <v>2021</v>
      </c>
      <c r="C27">
        <v>22</v>
      </c>
      <c r="D27" s="51" t="str">
        <f t="shared" si="1"/>
        <v>Mobile Service22</v>
      </c>
      <c r="E27" s="51" t="str">
        <f t="shared" si="2"/>
        <v>Mobile Unit22</v>
      </c>
      <c r="F27">
        <v>22</v>
      </c>
      <c r="G27" s="106" t="s">
        <v>353</v>
      </c>
      <c r="H27" s="48" t="s">
        <v>15</v>
      </c>
    </row>
    <row r="28" spans="2:8">
      <c r="B28" s="47">
        <f t="shared" si="0"/>
        <v>2022</v>
      </c>
      <c r="C28">
        <v>23</v>
      </c>
      <c r="D28" s="51" t="str">
        <f t="shared" si="1"/>
        <v>Mobile Service23</v>
      </c>
      <c r="E28" s="51" t="str">
        <f t="shared" si="2"/>
        <v>Mobile Unit23</v>
      </c>
      <c r="F28">
        <v>23</v>
      </c>
      <c r="G28" s="106" t="s">
        <v>334</v>
      </c>
      <c r="H28" s="48" t="s">
        <v>354</v>
      </c>
    </row>
    <row r="29" spans="2:8">
      <c r="B29" s="47">
        <f t="shared" si="0"/>
        <v>2023</v>
      </c>
      <c r="C29">
        <v>24</v>
      </c>
      <c r="D29" s="51" t="str">
        <f t="shared" si="1"/>
        <v>Mobile Service24</v>
      </c>
      <c r="E29" s="51" t="str">
        <f t="shared" si="2"/>
        <v>Mobile Unit24</v>
      </c>
      <c r="F29">
        <v>24</v>
      </c>
      <c r="G29" s="106" t="s">
        <v>333</v>
      </c>
      <c r="H29" s="48" t="s">
        <v>15</v>
      </c>
    </row>
    <row r="30" spans="2:8">
      <c r="B30" s="47">
        <f t="shared" si="0"/>
        <v>2024</v>
      </c>
      <c r="C30">
        <v>25</v>
      </c>
      <c r="D30" s="51" t="str">
        <f t="shared" si="1"/>
        <v>Mobile Service25</v>
      </c>
      <c r="E30" s="51" t="str">
        <f t="shared" si="2"/>
        <v>Mobile Unit25</v>
      </c>
      <c r="F30">
        <v>25</v>
      </c>
      <c r="G30" s="106" t="s">
        <v>336</v>
      </c>
      <c r="H30" s="48" t="s">
        <v>354</v>
      </c>
    </row>
    <row r="31" spans="2:8">
      <c r="B31" s="47">
        <f t="shared" si="0"/>
        <v>2025</v>
      </c>
      <c r="C31">
        <v>26</v>
      </c>
      <c r="D31" s="51" t="str">
        <f t="shared" si="1"/>
        <v>Mobile Service26</v>
      </c>
      <c r="E31" s="51" t="str">
        <f t="shared" si="2"/>
        <v>Mobile Unit26</v>
      </c>
      <c r="F31">
        <v>26</v>
      </c>
      <c r="G31" s="106" t="s">
        <v>335</v>
      </c>
      <c r="H31" s="48" t="s">
        <v>15</v>
      </c>
    </row>
    <row r="32" spans="2:8">
      <c r="B32" s="47">
        <f t="shared" si="0"/>
        <v>2026</v>
      </c>
      <c r="C32">
        <v>27</v>
      </c>
      <c r="D32" s="51" t="str">
        <f t="shared" si="1"/>
        <v>Mobile Service27</v>
      </c>
      <c r="E32" s="51" t="str">
        <f t="shared" si="2"/>
        <v>Mobile Unit27</v>
      </c>
      <c r="F32">
        <v>27</v>
      </c>
      <c r="G32" s="51" t="str">
        <f>"Fixed Service"&amp;F32</f>
        <v>Fixed Service27</v>
      </c>
      <c r="H32" s="51" t="str">
        <f>"Fixed Unit"&amp;F32</f>
        <v>Fixed Unit27</v>
      </c>
    </row>
    <row r="33" spans="2:8">
      <c r="B33" s="47">
        <f t="shared" si="0"/>
        <v>2027</v>
      </c>
      <c r="C33">
        <v>28</v>
      </c>
      <c r="D33" s="51" t="str">
        <f t="shared" si="1"/>
        <v>Mobile Service28</v>
      </c>
      <c r="E33" s="51" t="str">
        <f t="shared" si="2"/>
        <v>Mobile Unit28</v>
      </c>
      <c r="F33">
        <v>28</v>
      </c>
      <c r="G33" s="51" t="str">
        <f>"Fixed Service"&amp;F33</f>
        <v>Fixed Service28</v>
      </c>
      <c r="H33" s="51" t="str">
        <f>"Fixed Unit"&amp;F33</f>
        <v>Fixed Unit28</v>
      </c>
    </row>
    <row r="34" spans="2:8">
      <c r="B34" s="47">
        <f t="shared" si="0"/>
        <v>2028</v>
      </c>
      <c r="C34">
        <v>29</v>
      </c>
      <c r="D34" s="51" t="str">
        <f t="shared" si="1"/>
        <v>Mobile Service29</v>
      </c>
      <c r="E34" s="51" t="str">
        <f t="shared" si="2"/>
        <v>Mobile Unit29</v>
      </c>
      <c r="F34">
        <v>29</v>
      </c>
      <c r="G34" s="51" t="str">
        <f>"Fixed Service"&amp;F34</f>
        <v>Fixed Service29</v>
      </c>
      <c r="H34" s="51" t="str">
        <f>"Fixed Unit"&amp;F34</f>
        <v>Fixed Unit29</v>
      </c>
    </row>
    <row r="35" spans="2:8">
      <c r="B35" s="47">
        <f t="shared" si="0"/>
        <v>2029</v>
      </c>
      <c r="C35">
        <v>30</v>
      </c>
      <c r="D35" s="51" t="str">
        <f t="shared" si="1"/>
        <v>Mobile Service30</v>
      </c>
      <c r="E35" s="51" t="str">
        <f t="shared" si="2"/>
        <v>Mobile Unit30</v>
      </c>
      <c r="F35">
        <v>30</v>
      </c>
      <c r="G35" s="48" t="s">
        <v>36</v>
      </c>
      <c r="H35" s="48" t="s">
        <v>100</v>
      </c>
    </row>
    <row r="36" spans="2:8">
      <c r="B36" s="47">
        <f t="shared" si="0"/>
        <v>2030</v>
      </c>
      <c r="D36" s="19" t="s">
        <v>92</v>
      </c>
      <c r="E36" s="19" t="s">
        <v>94</v>
      </c>
      <c r="G36" s="19" t="s">
        <v>93</v>
      </c>
      <c r="H36" s="19" t="s">
        <v>40</v>
      </c>
    </row>
    <row r="37" spans="2:8">
      <c r="B37" s="47">
        <f t="shared" si="0"/>
        <v>2031</v>
      </c>
    </row>
    <row r="38" spans="2:8">
      <c r="B38" s="47">
        <f t="shared" si="0"/>
        <v>2032</v>
      </c>
    </row>
    <row r="39" spans="2:8">
      <c r="B39" s="47">
        <f t="shared" si="0"/>
        <v>2033</v>
      </c>
    </row>
    <row r="40" spans="2:8">
      <c r="B40" s="47">
        <f t="shared" si="0"/>
        <v>2034</v>
      </c>
    </row>
    <row r="41" spans="2:8">
      <c r="B41" s="47">
        <f t="shared" si="0"/>
        <v>2035</v>
      </c>
    </row>
    <row r="42" spans="2:8">
      <c r="B42" s="47">
        <f t="shared" si="0"/>
        <v>2036</v>
      </c>
    </row>
    <row r="43" spans="2:8">
      <c r="B43" s="47">
        <f t="shared" si="0"/>
        <v>2037</v>
      </c>
    </row>
    <row r="44" spans="2:8">
      <c r="B44" s="47">
        <f t="shared" si="0"/>
        <v>2038</v>
      </c>
    </row>
    <row r="45" spans="2:8">
      <c r="B45" s="47">
        <f t="shared" si="0"/>
        <v>2039</v>
      </c>
    </row>
    <row r="46" spans="2:8">
      <c r="B46" s="47">
        <f t="shared" si="0"/>
        <v>2040</v>
      </c>
    </row>
    <row r="47" spans="2:8">
      <c r="B47" s="47">
        <f t="shared" si="0"/>
        <v>2041</v>
      </c>
    </row>
    <row r="48" spans="2:8">
      <c r="B48" s="47">
        <f t="shared" si="0"/>
        <v>2042</v>
      </c>
    </row>
    <row r="49" spans="2:2">
      <c r="B49" s="47">
        <f t="shared" si="0"/>
        <v>2043</v>
      </c>
    </row>
    <row r="50" spans="2:2">
      <c r="B50" s="47">
        <f t="shared" si="0"/>
        <v>2044</v>
      </c>
    </row>
    <row r="51" spans="2:2">
      <c r="B51" s="47">
        <f t="shared" si="0"/>
        <v>2045</v>
      </c>
    </row>
    <row r="52" spans="2:2">
      <c r="B52" s="47">
        <f t="shared" si="0"/>
        <v>2046</v>
      </c>
    </row>
    <row r="53" spans="2:2">
      <c r="B53" s="47">
        <f t="shared" si="0"/>
        <v>2047</v>
      </c>
    </row>
    <row r="54" spans="2:2">
      <c r="B54" s="47">
        <f t="shared" si="0"/>
        <v>2048</v>
      </c>
    </row>
    <row r="55" spans="2:2">
      <c r="B55" s="47">
        <f t="shared" si="0"/>
        <v>2049</v>
      </c>
    </row>
    <row r="56" spans="2:2">
      <c r="B56" s="47">
        <f t="shared" si="0"/>
        <v>2050</v>
      </c>
    </row>
    <row r="57" spans="2:2">
      <c r="B57" s="47">
        <f t="shared" si="0"/>
        <v>2051</v>
      </c>
    </row>
    <row r="58" spans="2:2">
      <c r="B58" s="47">
        <f t="shared" si="0"/>
        <v>2052</v>
      </c>
    </row>
    <row r="59" spans="2:2">
      <c r="B59" s="47">
        <f>B58+1</f>
        <v>2053</v>
      </c>
    </row>
    <row r="60" spans="2:2">
      <c r="B60" s="47">
        <f t="shared" si="0"/>
        <v>2054</v>
      </c>
    </row>
    <row r="61" spans="2:2">
      <c r="B61" s="19" t="s">
        <v>89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autoPageBreaks="0"/>
  </sheetPr>
  <dimension ref="A1:FY122"/>
  <sheetViews>
    <sheetView showGridLines="0" zoomScale="85" zoomScaleNormal="85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E34" sqref="E34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7" width="15.7109375" bestFit="1" customWidth="1"/>
    <col min="18" max="18" width="15.5703125" bestFit="1" customWidth="1"/>
    <col min="19" max="19" width="14.7109375" bestFit="1" customWidth="1"/>
    <col min="20" max="20" width="18.140625" bestFit="1" customWidth="1"/>
    <col min="21" max="62" width="14.7109375" bestFit="1" customWidth="1"/>
    <col min="63" max="63" width="14.5703125" customWidth="1"/>
    <col min="65" max="66" width="12.85546875" bestFit="1" customWidth="1"/>
    <col min="67" max="72" width="20.28515625" bestFit="1" customWidth="1"/>
    <col min="73" max="77" width="20.7109375" bestFit="1" customWidth="1"/>
    <col min="78" max="78" width="20" bestFit="1" customWidth="1"/>
    <col min="79" max="79" width="20.7109375" bestFit="1" customWidth="1"/>
    <col min="80" max="81" width="20.28515625" bestFit="1" customWidth="1"/>
    <col min="82" max="82" width="20.7109375" bestFit="1" customWidth="1"/>
    <col min="83" max="87" width="20.28515625" bestFit="1" customWidth="1"/>
    <col min="88" max="92" width="20.7109375" bestFit="1" customWidth="1"/>
    <col min="93" max="95" width="20.28515625" bestFit="1" customWidth="1"/>
    <col min="96" max="96" width="20.7109375" bestFit="1" customWidth="1"/>
    <col min="97" max="97" width="20.28515625" bestFit="1" customWidth="1"/>
    <col min="98" max="98" width="20.7109375" bestFit="1" customWidth="1"/>
    <col min="99" max="99" width="20.28515625" bestFit="1" customWidth="1"/>
    <col min="100" max="100" width="20.7109375" bestFit="1" customWidth="1"/>
    <col min="101" max="103" width="20.28515625" bestFit="1" customWidth="1"/>
    <col min="104" max="104" width="20.7109375" bestFit="1" customWidth="1"/>
    <col min="105" max="106" width="20.28515625" bestFit="1" customWidth="1"/>
    <col min="107" max="108" width="20.7109375" bestFit="1" customWidth="1"/>
    <col min="109" max="109" width="20.28515625" bestFit="1" customWidth="1"/>
    <col min="110" max="114" width="20.7109375" bestFit="1" customWidth="1"/>
  </cols>
  <sheetData>
    <row r="1" spans="1:181" s="40" customFormat="1" ht="33.75" customHeight="1">
      <c r="D1" s="49" t="s">
        <v>347</v>
      </c>
      <c r="L1" s="40" t="s">
        <v>75</v>
      </c>
    </row>
    <row r="3" spans="1:181">
      <c r="D3" s="52"/>
      <c r="E3" s="52"/>
      <c r="F3" s="52" t="s">
        <v>348</v>
      </c>
      <c r="G3" s="52" t="s">
        <v>151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181" s="89" customFormat="1" ht="18" customHeight="1">
      <c r="A5" s="87">
        <v>1</v>
      </c>
      <c r="B5" s="87" t="s">
        <v>366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7" spans="1:181" ht="15.75">
      <c r="B7" s="17" t="s">
        <v>367</v>
      </c>
    </row>
    <row r="9" spans="1:181">
      <c r="C9" t="s">
        <v>371</v>
      </c>
      <c r="F9" s="53" t="s">
        <v>349</v>
      </c>
      <c r="G9" s="53" t="s">
        <v>100</v>
      </c>
      <c r="L9" s="282"/>
      <c r="N9" s="112">
        <f t="array" ref="N9:BK9">Fixed.Connections</f>
        <v>0</v>
      </c>
      <c r="O9" s="112">
        <v>0</v>
      </c>
      <c r="P9" s="10">
        <v>19932767</v>
      </c>
      <c r="Q9" s="10">
        <v>20244666.5</v>
      </c>
      <c r="R9" s="10">
        <v>19997565.5</v>
      </c>
      <c r="S9" s="10">
        <v>19697581.5</v>
      </c>
      <c r="T9" s="10">
        <v>19811416.5</v>
      </c>
      <c r="U9" s="10">
        <v>19861928.722793259</v>
      </c>
      <c r="V9" s="10">
        <v>20121459.906943262</v>
      </c>
      <c r="W9" s="10">
        <v>20377831.146862403</v>
      </c>
      <c r="X9" s="10">
        <v>20631138.305089083</v>
      </c>
      <c r="Y9" s="10">
        <v>20881327.418523464</v>
      </c>
      <c r="Z9" s="10">
        <v>21128015.419816613</v>
      </c>
      <c r="AA9" s="10">
        <v>21371139.723711871</v>
      </c>
      <c r="AB9" s="10">
        <v>21611397.844696872</v>
      </c>
      <c r="AC9" s="10">
        <v>21848853.775198616</v>
      </c>
      <c r="AD9" s="10">
        <v>22081646.298625976</v>
      </c>
      <c r="AE9" s="10">
        <v>22317961.276617087</v>
      </c>
      <c r="AF9" s="10">
        <v>22558233.967798453</v>
      </c>
      <c r="AG9" s="10">
        <v>22794284.402863089</v>
      </c>
      <c r="AH9" s="10">
        <v>23026755.775338512</v>
      </c>
      <c r="AI9" s="10">
        <v>23253614.390173551</v>
      </c>
      <c r="AJ9" s="10">
        <v>23472489.344059892</v>
      </c>
      <c r="AK9" s="10">
        <v>23683324.776235744</v>
      </c>
      <c r="AL9" s="10">
        <v>23887665.486548491</v>
      </c>
      <c r="AM9" s="10">
        <v>24088541.240096405</v>
      </c>
      <c r="AN9" s="10">
        <v>24287049.837094419</v>
      </c>
      <c r="AO9" s="10">
        <v>24479705.543299239</v>
      </c>
      <c r="AP9" s="10">
        <v>24664369.640886001</v>
      </c>
      <c r="AQ9" s="10">
        <v>24841936.696810275</v>
      </c>
      <c r="AR9" s="10">
        <v>25013100.99675975</v>
      </c>
      <c r="AS9" s="10">
        <v>25177508.301757224</v>
      </c>
      <c r="AT9" s="10">
        <v>25334363.958404802</v>
      </c>
      <c r="AU9" s="10">
        <v>25483539.32799698</v>
      </c>
      <c r="AV9" s="10">
        <v>25625548.965355769</v>
      </c>
      <c r="AW9" s="10">
        <v>25760759.258038685</v>
      </c>
      <c r="AX9" s="10">
        <v>25888714.804591373</v>
      </c>
      <c r="AY9" s="10">
        <v>26008643.432166416</v>
      </c>
      <c r="AZ9" s="10">
        <v>26120353.261317834</v>
      </c>
      <c r="BA9" s="10">
        <v>26224243.832738176</v>
      </c>
      <c r="BB9" s="10">
        <v>26320667.682332642</v>
      </c>
      <c r="BC9" s="10">
        <v>26409336.877394125</v>
      </c>
      <c r="BD9" s="10">
        <v>26489683.046025224</v>
      </c>
      <c r="BE9" s="10">
        <v>26561598.894689575</v>
      </c>
      <c r="BF9" s="10">
        <v>26625479.649630655</v>
      </c>
      <c r="BG9" s="10">
        <v>26669553.790682644</v>
      </c>
      <c r="BH9" s="10">
        <v>26697718.712428607</v>
      </c>
      <c r="BI9" s="10">
        <v>26725923.570024472</v>
      </c>
      <c r="BJ9" s="10">
        <v>26754168.420096431</v>
      </c>
      <c r="BK9" s="10">
        <v>26782453.319350962</v>
      </c>
      <c r="BL9" s="19" t="s">
        <v>531</v>
      </c>
    </row>
    <row r="11" spans="1:181" ht="15.75">
      <c r="B11" s="17" t="s">
        <v>368</v>
      </c>
    </row>
    <row r="12" spans="1:181">
      <c r="T12" s="129"/>
    </row>
    <row r="13" spans="1:181">
      <c r="C13" s="51" t="str">
        <f t="array" ref="C13:C42">Fixed.Retail.Services</f>
        <v>Llamadas salientes Local on-net</v>
      </c>
      <c r="G13" s="51" t="str">
        <f t="array" ref="G13:G42">Fixed.Retail.Services.Units</f>
        <v>Minutos</v>
      </c>
      <c r="I13" s="115"/>
      <c r="L13" s="282"/>
      <c r="N13" s="112">
        <f t="array" ref="N13:BK42">Fixed.Retail.Services.Volumes</f>
        <v>0</v>
      </c>
      <c r="O13" s="112">
        <v>0</v>
      </c>
      <c r="P13" s="112">
        <v>81095269144.761978</v>
      </c>
      <c r="Q13" s="112">
        <v>60990665266.241684</v>
      </c>
      <c r="R13" s="112">
        <v>48154959830.124756</v>
      </c>
      <c r="S13" s="112">
        <v>38401571022.666374</v>
      </c>
      <c r="T13" s="112">
        <v>34285338131.527637</v>
      </c>
      <c r="U13" s="112">
        <v>31135282368.195904</v>
      </c>
      <c r="V13" s="112">
        <v>30295681392.495514</v>
      </c>
      <c r="W13" s="112">
        <v>29617796867.452103</v>
      </c>
      <c r="X13" s="112">
        <v>29143456208.206097</v>
      </c>
      <c r="Y13" s="112">
        <v>28849754244.558643</v>
      </c>
      <c r="Z13" s="112">
        <v>28577984636.666401</v>
      </c>
      <c r="AA13" s="112">
        <v>28313610910.360806</v>
      </c>
      <c r="AB13" s="112">
        <v>28087537322.867462</v>
      </c>
      <c r="AC13" s="112">
        <v>27854453851.475906</v>
      </c>
      <c r="AD13" s="112">
        <v>27612429121.876053</v>
      </c>
      <c r="AE13" s="112">
        <v>27904075773.38649</v>
      </c>
      <c r="AF13" s="112">
        <v>28238089061.46986</v>
      </c>
      <c r="AG13" s="112">
        <v>28566342178.096817</v>
      </c>
      <c r="AH13" s="112">
        <v>28890067613.928093</v>
      </c>
      <c r="AI13" s="112">
        <v>29206421501.164337</v>
      </c>
      <c r="AJ13" s="112">
        <v>29512009273.490017</v>
      </c>
      <c r="AK13" s="112">
        <v>29806869595.557648</v>
      </c>
      <c r="AL13" s="112">
        <v>30093417450.163986</v>
      </c>
      <c r="AM13" s="112">
        <v>30376275428.795059</v>
      </c>
      <c r="AN13" s="112">
        <v>30657150206.137894</v>
      </c>
      <c r="AO13" s="112">
        <v>30930850038.805634</v>
      </c>
      <c r="AP13" s="112">
        <v>31194178396.11467</v>
      </c>
      <c r="AQ13" s="112">
        <v>31448490086.996338</v>
      </c>
      <c r="AR13" s="112">
        <v>31694851850.594719</v>
      </c>
      <c r="AS13" s="112">
        <v>31932742803.258541</v>
      </c>
      <c r="AT13" s="112">
        <v>32160944631.859013</v>
      </c>
      <c r="AU13" s="112">
        <v>32379219262.25848</v>
      </c>
      <c r="AV13" s="112">
        <v>32588307358.76112</v>
      </c>
      <c r="AW13" s="112">
        <v>32788747707.621296</v>
      </c>
      <c r="AX13" s="112">
        <v>32979843331.905819</v>
      </c>
      <c r="AY13" s="112">
        <v>33160399889.953865</v>
      </c>
      <c r="AZ13" s="112">
        <v>33330082513.729027</v>
      </c>
      <c r="BA13" s="112">
        <v>33489453786.867851</v>
      </c>
      <c r="BB13" s="112">
        <v>33639021178.016598</v>
      </c>
      <c r="BC13" s="112">
        <v>33778334585.131657</v>
      </c>
      <c r="BD13" s="112">
        <v>33906516003.951515</v>
      </c>
      <c r="BE13" s="112">
        <v>34023376354.390347</v>
      </c>
      <c r="BF13" s="112">
        <v>34129485896.745575</v>
      </c>
      <c r="BG13" s="112">
        <v>34203963998.894451</v>
      </c>
      <c r="BH13" s="112">
        <v>34252005765.228153</v>
      </c>
      <c r="BI13" s="112">
        <v>34300110512.989944</v>
      </c>
      <c r="BJ13" s="112">
        <v>34348278332.063133</v>
      </c>
      <c r="BK13" s="112">
        <v>34396509309.452553</v>
      </c>
      <c r="BL13" s="282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</row>
    <row r="14" spans="1:181">
      <c r="C14" s="51" t="str">
        <v>Llamadas salientes Larga Distancia on-net</v>
      </c>
      <c r="G14" s="51" t="str">
        <v>Minutos</v>
      </c>
      <c r="I14" s="115"/>
      <c r="L14" s="282"/>
      <c r="N14" s="112">
        <v>0</v>
      </c>
      <c r="O14" s="112">
        <v>0</v>
      </c>
      <c r="P14" s="112">
        <v>21391904696.65432</v>
      </c>
      <c r="Q14" s="112">
        <v>19363634981.862812</v>
      </c>
      <c r="R14" s="112">
        <v>17319234624.444992</v>
      </c>
      <c r="S14" s="112">
        <v>15660009302.596458</v>
      </c>
      <c r="T14" s="112">
        <v>15329553177.968243</v>
      </c>
      <c r="U14" s="112">
        <v>16298768856.817829</v>
      </c>
      <c r="V14" s="112">
        <v>15859252616.91124</v>
      </c>
      <c r="W14" s="112">
        <v>15504392074.628756</v>
      </c>
      <c r="X14" s="112">
        <v>15256083140.956181</v>
      </c>
      <c r="Y14" s="112">
        <v>15102335364.986975</v>
      </c>
      <c r="Z14" s="112">
        <v>14960068788.793392</v>
      </c>
      <c r="AA14" s="112">
        <v>14821673825.615795</v>
      </c>
      <c r="AB14" s="112">
        <v>14703328306.740738</v>
      </c>
      <c r="AC14" s="112">
        <v>14581313237.802862</v>
      </c>
      <c r="AD14" s="112">
        <v>14454617578.559015</v>
      </c>
      <c r="AE14" s="112">
        <v>14607289435.02784</v>
      </c>
      <c r="AF14" s="112">
        <v>14782139475.351788</v>
      </c>
      <c r="AG14" s="112">
        <v>14953974167.9415</v>
      </c>
      <c r="AH14" s="112">
        <v>15123438699.828201</v>
      </c>
      <c r="AI14" s="112">
        <v>15289044356.589043</v>
      </c>
      <c r="AJ14" s="112">
        <v>15449014142.88184</v>
      </c>
      <c r="AK14" s="112">
        <v>15603368298.967356</v>
      </c>
      <c r="AL14" s="112">
        <v>15753371025.565926</v>
      </c>
      <c r="AM14" s="112">
        <v>15901442167.445913</v>
      </c>
      <c r="AN14" s="112">
        <v>16048475138.577637</v>
      </c>
      <c r="AO14" s="112">
        <v>16191752153.253372</v>
      </c>
      <c r="AP14" s="112">
        <v>16329599884.276672</v>
      </c>
      <c r="AQ14" s="112">
        <v>16462727550.126938</v>
      </c>
      <c r="AR14" s="112">
        <v>16591693569.852188</v>
      </c>
      <c r="AS14" s="112">
        <v>16716225270.086788</v>
      </c>
      <c r="AT14" s="112">
        <v>16835684885.486376</v>
      </c>
      <c r="AU14" s="112">
        <v>16949947788.456617</v>
      </c>
      <c r="AV14" s="112">
        <v>17059401703.642229</v>
      </c>
      <c r="AW14" s="112">
        <v>17164328676.104473</v>
      </c>
      <c r="AX14" s="112">
        <v>17264363850.763569</v>
      </c>
      <c r="AY14" s="112">
        <v>17358882010.914055</v>
      </c>
      <c r="AZ14" s="112">
        <v>17447707859.07</v>
      </c>
      <c r="BA14" s="112">
        <v>17531135897.800743</v>
      </c>
      <c r="BB14" s="112">
        <v>17609431777.954403</v>
      </c>
      <c r="BC14" s="112">
        <v>17682359879.083286</v>
      </c>
      <c r="BD14" s="112">
        <v>17749460581.507553</v>
      </c>
      <c r="BE14" s="112">
        <v>17810634905.151226</v>
      </c>
      <c r="BF14" s="112">
        <v>17866181371.179657</v>
      </c>
      <c r="BG14" s="112">
        <v>17905169338.51086</v>
      </c>
      <c r="BH14" s="112">
        <v>17930318352.278797</v>
      </c>
      <c r="BI14" s="112">
        <v>17955500335.708817</v>
      </c>
      <c r="BJ14" s="112">
        <v>17980715335.853249</v>
      </c>
      <c r="BK14" s="112">
        <v>18005963398.257576</v>
      </c>
      <c r="BL14" s="282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</row>
    <row r="15" spans="1:181">
      <c r="C15" s="51" t="str">
        <v>Llamadas salientes Local a otros operadores fijos</v>
      </c>
      <c r="G15" s="51" t="str">
        <v>Minutos</v>
      </c>
      <c r="I15" s="115"/>
      <c r="L15" s="282"/>
      <c r="N15" s="112">
        <v>0</v>
      </c>
      <c r="O15" s="112">
        <v>0</v>
      </c>
      <c r="P15" s="112">
        <v>15184420688.571972</v>
      </c>
      <c r="Q15" s="112">
        <v>22520654015.643684</v>
      </c>
      <c r="R15" s="112">
        <v>25216020274.666138</v>
      </c>
      <c r="S15" s="112">
        <v>24000981889.166481</v>
      </c>
      <c r="T15" s="112">
        <v>22419391483.797146</v>
      </c>
      <c r="U15" s="112">
        <v>21153169021.599854</v>
      </c>
      <c r="V15" s="112">
        <v>20397463385.042519</v>
      </c>
      <c r="W15" s="112">
        <v>19817350226.586983</v>
      </c>
      <c r="X15" s="112">
        <v>19416439779.638256</v>
      </c>
      <c r="Y15" s="112">
        <v>19163840973.831047</v>
      </c>
      <c r="Z15" s="112">
        <v>18944408177.295334</v>
      </c>
      <c r="AA15" s="112">
        <v>18742517085.451828</v>
      </c>
      <c r="AB15" s="112">
        <v>18574585082.004826</v>
      </c>
      <c r="AC15" s="112">
        <v>18407894382.832848</v>
      </c>
      <c r="AD15" s="112">
        <v>18239332616.197975</v>
      </c>
      <c r="AE15" s="112">
        <v>18425945262.661243</v>
      </c>
      <c r="AF15" s="112">
        <v>18642272853.096439</v>
      </c>
      <c r="AG15" s="112">
        <v>18856011968.854771</v>
      </c>
      <c r="AH15" s="112">
        <v>19067615325.149174</v>
      </c>
      <c r="AI15" s="112">
        <v>19274952400.826252</v>
      </c>
      <c r="AJ15" s="112">
        <v>19475605130.378601</v>
      </c>
      <c r="AK15" s="112">
        <v>19669474209.358562</v>
      </c>
      <c r="AL15" s="112">
        <v>19858065446.684643</v>
      </c>
      <c r="AM15" s="112">
        <v>20044367347.744343</v>
      </c>
      <c r="AN15" s="112">
        <v>20229462572.965492</v>
      </c>
      <c r="AO15" s="112">
        <v>20409894788.289909</v>
      </c>
      <c r="AP15" s="112">
        <v>20583533423.129879</v>
      </c>
      <c r="AQ15" s="112">
        <v>20751257507.355267</v>
      </c>
      <c r="AR15" s="112">
        <v>20913760434.490635</v>
      </c>
      <c r="AS15" s="112">
        <v>21070691141.06992</v>
      </c>
      <c r="AT15" s="112">
        <v>21221240572.94611</v>
      </c>
      <c r="AU15" s="112">
        <v>21365248028.294746</v>
      </c>
      <c r="AV15" s="112">
        <v>21503199701.665264</v>
      </c>
      <c r="AW15" s="112">
        <v>21635449336.708157</v>
      </c>
      <c r="AX15" s="112">
        <v>21761535797.950359</v>
      </c>
      <c r="AY15" s="112">
        <v>21880670140.083355</v>
      </c>
      <c r="AZ15" s="112">
        <v>21992630796.803883</v>
      </c>
      <c r="BA15" s="112">
        <v>22097788561.502846</v>
      </c>
      <c r="BB15" s="112">
        <v>22196477987.704941</v>
      </c>
      <c r="BC15" s="112">
        <v>22288401871.683113</v>
      </c>
      <c r="BD15" s="112">
        <v>22372980723.866631</v>
      </c>
      <c r="BE15" s="112">
        <v>22450089680.216892</v>
      </c>
      <c r="BF15" s="112">
        <v>22520104952.651836</v>
      </c>
      <c r="BG15" s="112">
        <v>22569248551.673264</v>
      </c>
      <c r="BH15" s="112">
        <v>22600948396.940369</v>
      </c>
      <c r="BI15" s="112">
        <v>22632689855.193127</v>
      </c>
      <c r="BJ15" s="112">
        <v>22664472968.894562</v>
      </c>
      <c r="BK15" s="112">
        <v>22696297783.756054</v>
      </c>
      <c r="BL15" s="282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</row>
    <row r="16" spans="1:181">
      <c r="C16" s="51" t="str">
        <v>Llamadas salientes larga Distancia a otros operadores fijos</v>
      </c>
      <c r="G16" s="51" t="str">
        <v>Minutos</v>
      </c>
      <c r="I16" s="115"/>
      <c r="L16" s="282"/>
      <c r="N16" s="112">
        <v>0</v>
      </c>
      <c r="O16" s="112">
        <v>0</v>
      </c>
      <c r="P16" s="112">
        <v>4005457823.489059</v>
      </c>
      <c r="Q16" s="112">
        <v>7149974869.2382011</v>
      </c>
      <c r="R16" s="112">
        <v>9069100524.0648174</v>
      </c>
      <c r="S16" s="112">
        <v>9787505814.1227856</v>
      </c>
      <c r="T16" s="112">
        <v>10024088216.663113</v>
      </c>
      <c r="U16" s="112">
        <v>9457938788.737772</v>
      </c>
      <c r="V16" s="112">
        <v>9120050047.5489197</v>
      </c>
      <c r="W16" s="112">
        <v>8860671666.1058731</v>
      </c>
      <c r="X16" s="112">
        <v>8681417840.6797752</v>
      </c>
      <c r="Y16" s="112">
        <v>8568476652.4827099</v>
      </c>
      <c r="Z16" s="112">
        <v>8470364546.6437645</v>
      </c>
      <c r="AA16" s="112">
        <v>8380095632.9553471</v>
      </c>
      <c r="AB16" s="112">
        <v>8305010400.6835289</v>
      </c>
      <c r="AC16" s="112">
        <v>8230480176.4977036</v>
      </c>
      <c r="AD16" s="112">
        <v>8155113366.4785423</v>
      </c>
      <c r="AE16" s="112">
        <v>8238551029.442976</v>
      </c>
      <c r="AF16" s="112">
        <v>8335274745.2399807</v>
      </c>
      <c r="AG16" s="112">
        <v>8430841110.3334112</v>
      </c>
      <c r="AH16" s="112">
        <v>8525452541.3336697</v>
      </c>
      <c r="AI16" s="112">
        <v>8618156446.2846165</v>
      </c>
      <c r="AJ16" s="112">
        <v>8707871667.2976685</v>
      </c>
      <c r="AK16" s="112">
        <v>8794553803.6787052</v>
      </c>
      <c r="AL16" s="112">
        <v>8878876128.0028305</v>
      </c>
      <c r="AM16" s="112">
        <v>8962174851.4540958</v>
      </c>
      <c r="AN16" s="112">
        <v>9044934049.7776051</v>
      </c>
      <c r="AO16" s="112">
        <v>9125608337.6969299</v>
      </c>
      <c r="AP16" s="112">
        <v>9203245101.1530094</v>
      </c>
      <c r="AQ16" s="112">
        <v>9278237369.232605</v>
      </c>
      <c r="AR16" s="112">
        <v>9350895169.8802338</v>
      </c>
      <c r="AS16" s="112">
        <v>9421061536.6966991</v>
      </c>
      <c r="AT16" s="112">
        <v>9488374727.9216309</v>
      </c>
      <c r="AU16" s="112">
        <v>9552762891.0577793</v>
      </c>
      <c r="AV16" s="112">
        <v>9614443411.891798</v>
      </c>
      <c r="AW16" s="112">
        <v>9673574455.1785679</v>
      </c>
      <c r="AX16" s="112">
        <v>9729949839.4673042</v>
      </c>
      <c r="AY16" s="112">
        <v>9783216813.9986324</v>
      </c>
      <c r="AZ16" s="112">
        <v>9833276312.7398548</v>
      </c>
      <c r="BA16" s="112">
        <v>9880294123.672472</v>
      </c>
      <c r="BB16" s="112">
        <v>9924419831.3223267</v>
      </c>
      <c r="BC16" s="112">
        <v>9965520550.8883076</v>
      </c>
      <c r="BD16" s="112">
        <v>10003337182.805567</v>
      </c>
      <c r="BE16" s="112">
        <v>10037813898.255604</v>
      </c>
      <c r="BF16" s="112">
        <v>10069118907.934784</v>
      </c>
      <c r="BG16" s="112">
        <v>10091091840.261297</v>
      </c>
      <c r="BH16" s="112">
        <v>10105265375.954346</v>
      </c>
      <c r="BI16" s="112">
        <v>10119457517.515419</v>
      </c>
      <c r="BJ16" s="112">
        <v>10133668283.930452</v>
      </c>
      <c r="BK16" s="112">
        <v>10147897695.637774</v>
      </c>
      <c r="BL16" s="282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</row>
    <row r="17" spans="3:181">
      <c r="C17" s="51" t="str">
        <v>Llamadas salientes a móvil</v>
      </c>
      <c r="G17" s="51" t="str">
        <v>Minutos</v>
      </c>
      <c r="I17" s="115"/>
      <c r="L17" s="282"/>
      <c r="N17" s="112">
        <v>0</v>
      </c>
      <c r="O17" s="112">
        <v>0</v>
      </c>
      <c r="P17" s="112">
        <v>6825181411.5711222</v>
      </c>
      <c r="Q17" s="112">
        <v>7095475488.2029209</v>
      </c>
      <c r="R17" s="112">
        <v>7610906133.2271271</v>
      </c>
      <c r="S17" s="112">
        <v>7659523588.7987413</v>
      </c>
      <c r="T17" s="112">
        <v>8438070417.2602425</v>
      </c>
      <c r="U17" s="112">
        <v>9478750601.3193016</v>
      </c>
      <c r="V17" s="112">
        <v>10630483476.091694</v>
      </c>
      <c r="W17" s="112">
        <v>11708437663.005522</v>
      </c>
      <c r="X17" s="112">
        <v>12631148634.025949</v>
      </c>
      <c r="Y17" s="112">
        <v>13471102406.718529</v>
      </c>
      <c r="Z17" s="112">
        <v>14203316458.486692</v>
      </c>
      <c r="AA17" s="112">
        <v>14873073214.495077</v>
      </c>
      <c r="AB17" s="112">
        <v>15413046578.116564</v>
      </c>
      <c r="AC17" s="112">
        <v>15940516323.72402</v>
      </c>
      <c r="AD17" s="112">
        <v>16456404069.098728</v>
      </c>
      <c r="AE17" s="112">
        <v>16650815812.283363</v>
      </c>
      <c r="AF17" s="112">
        <v>16752901648.722141</v>
      </c>
      <c r="AG17" s="112">
        <v>16851271584.368467</v>
      </c>
      <c r="AH17" s="112">
        <v>16945866295.64295</v>
      </c>
      <c r="AI17" s="112">
        <v>17036280634.08489</v>
      </c>
      <c r="AJ17" s="112">
        <v>17122067761.921282</v>
      </c>
      <c r="AK17" s="112">
        <v>17203097659.419327</v>
      </c>
      <c r="AL17" s="112">
        <v>17279452794.073936</v>
      </c>
      <c r="AM17" s="112">
        <v>17351417376.20113</v>
      </c>
      <c r="AN17" s="112">
        <v>17419046317.160297</v>
      </c>
      <c r="AO17" s="112">
        <v>17481846012.473667</v>
      </c>
      <c r="AP17" s="112">
        <v>17539544781.883411</v>
      </c>
      <c r="AQ17" s="112">
        <v>17592246714.783703</v>
      </c>
      <c r="AR17" s="112">
        <v>17639993199.121174</v>
      </c>
      <c r="AS17" s="112">
        <v>17682723548.852951</v>
      </c>
      <c r="AT17" s="112">
        <v>17720408693.423115</v>
      </c>
      <c r="AU17" s="112">
        <v>17753149191.698112</v>
      </c>
      <c r="AV17" s="112">
        <v>17781091863.141731</v>
      </c>
      <c r="AW17" s="112">
        <v>17804312959.93325</v>
      </c>
      <c r="AX17" s="112">
        <v>17822790324.374199</v>
      </c>
      <c r="AY17" s="112">
        <v>17836515717.897854</v>
      </c>
      <c r="AZ17" s="112">
        <v>17845582040.528145</v>
      </c>
      <c r="BA17" s="112">
        <v>17850132111.36079</v>
      </c>
      <c r="BB17" s="112">
        <v>17850264396.386879</v>
      </c>
      <c r="BC17" s="112">
        <v>17845987423.248333</v>
      </c>
      <c r="BD17" s="112">
        <v>17837291655.57901</v>
      </c>
      <c r="BE17" s="112">
        <v>17824233234.886845</v>
      </c>
      <c r="BF17" s="112">
        <v>17806918851.983215</v>
      </c>
      <c r="BG17" s="112">
        <v>17791829200.57935</v>
      </c>
      <c r="BH17" s="112">
        <v>17781076978.062027</v>
      </c>
      <c r="BI17" s="112">
        <v>17770322164.203342</v>
      </c>
      <c r="BJ17" s="112">
        <v>17759564778.382202</v>
      </c>
      <c r="BK17" s="112">
        <v>17748804839.970856</v>
      </c>
      <c r="BL17" s="282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</row>
    <row r="18" spans="3:181">
      <c r="C18" s="51" t="str">
        <v>Llamadas salientes a internacional</v>
      </c>
      <c r="G18" s="51" t="str">
        <v>Minutos</v>
      </c>
      <c r="I18" s="115"/>
      <c r="L18" s="282"/>
      <c r="N18" s="112">
        <v>0</v>
      </c>
      <c r="O18" s="112">
        <v>0</v>
      </c>
      <c r="P18" s="112">
        <v>2804525230</v>
      </c>
      <c r="Q18" s="112">
        <v>3173872067</v>
      </c>
      <c r="R18" s="112">
        <v>3096156323.9999995</v>
      </c>
      <c r="S18" s="112">
        <v>3125405339</v>
      </c>
      <c r="T18" s="112">
        <v>3507238642</v>
      </c>
      <c r="U18" s="112">
        <v>3734898969.0357313</v>
      </c>
      <c r="V18" s="112">
        <v>3682796267.3148832</v>
      </c>
      <c r="W18" s="112">
        <v>3648901933.6972895</v>
      </c>
      <c r="X18" s="112">
        <v>3632681841.223805</v>
      </c>
      <c r="Y18" s="112">
        <v>3633832474.9437542</v>
      </c>
      <c r="Z18" s="112">
        <v>3633859485.4084945</v>
      </c>
      <c r="AA18" s="112">
        <v>3632785325.79388</v>
      </c>
      <c r="AB18" s="112">
        <v>3630759942.9005094</v>
      </c>
      <c r="AC18" s="112">
        <v>3627821925.8244667</v>
      </c>
      <c r="AD18" s="112">
        <v>3623692844.0366406</v>
      </c>
      <c r="AE18" s="112">
        <v>3662473145.24717</v>
      </c>
      <c r="AF18" s="112">
        <v>3701902924.1629519</v>
      </c>
      <c r="AG18" s="112">
        <v>3740639812.7448816</v>
      </c>
      <c r="AH18" s="112">
        <v>3778789361.8088474</v>
      </c>
      <c r="AI18" s="112">
        <v>3816017833.2764363</v>
      </c>
      <c r="AJ18" s="112">
        <v>3851936151.7482858</v>
      </c>
      <c r="AK18" s="112">
        <v>3886535150.2338538</v>
      </c>
      <c r="AL18" s="112">
        <v>3920068337.0122213</v>
      </c>
      <c r="AM18" s="112">
        <v>3953032909.5276928</v>
      </c>
      <c r="AN18" s="112">
        <v>3985609021.5029216</v>
      </c>
      <c r="AO18" s="112">
        <v>4017224649.0017056</v>
      </c>
      <c r="AP18" s="112">
        <v>4047528819.2581263</v>
      </c>
      <c r="AQ18" s="112">
        <v>4076668334.5455112</v>
      </c>
      <c r="AR18" s="112">
        <v>4104757130.1223183</v>
      </c>
      <c r="AS18" s="112">
        <v>4131737073.853405</v>
      </c>
      <c r="AT18" s="112">
        <v>4157477759.708693</v>
      </c>
      <c r="AU18" s="112">
        <v>4181958077.5250015</v>
      </c>
      <c r="AV18" s="112">
        <v>4205262467.9550447</v>
      </c>
      <c r="AW18" s="112">
        <v>4227451056.7680836</v>
      </c>
      <c r="AX18" s="112">
        <v>4248449110.6326923</v>
      </c>
      <c r="AY18" s="112">
        <v>4268129912.6735191</v>
      </c>
      <c r="AZ18" s="112">
        <v>4286461974.6506977</v>
      </c>
      <c r="BA18" s="112">
        <v>4303510862.9051113</v>
      </c>
      <c r="BB18" s="112">
        <v>4319334430.0904837</v>
      </c>
      <c r="BC18" s="112">
        <v>4333885425.2149172</v>
      </c>
      <c r="BD18" s="112">
        <v>4347070576.0128632</v>
      </c>
      <c r="BE18" s="112">
        <v>4358872275.1549263</v>
      </c>
      <c r="BF18" s="112">
        <v>4369355380.9623976</v>
      </c>
      <c r="BG18" s="112">
        <v>4376588136.499609</v>
      </c>
      <c r="BH18" s="112">
        <v>4381210120.9297304</v>
      </c>
      <c r="BI18" s="112">
        <v>4385838659.0040665</v>
      </c>
      <c r="BJ18" s="112">
        <v>4390473760.0152178</v>
      </c>
      <c r="BK18" s="112">
        <v>4395115433.268961</v>
      </c>
      <c r="BL18" s="282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</row>
    <row r="19" spans="3:181">
      <c r="C19" s="51" t="str">
        <v>Llamadas salientes a números no geográficos</v>
      </c>
      <c r="G19" s="51" t="str">
        <v>Minutos</v>
      </c>
      <c r="I19" s="115"/>
      <c r="L19" s="282"/>
      <c r="N19" s="112">
        <v>0</v>
      </c>
      <c r="O19" s="112">
        <v>0</v>
      </c>
      <c r="P19" s="112">
        <v>395105593.76644468</v>
      </c>
      <c r="Q19" s="112">
        <v>361968736.27338809</v>
      </c>
      <c r="R19" s="112">
        <v>332396322.09787709</v>
      </c>
      <c r="S19" s="112">
        <v>296795377.00005263</v>
      </c>
      <c r="T19" s="112">
        <v>282859619.06484365</v>
      </c>
      <c r="U19" s="112">
        <v>274600226.49660903</v>
      </c>
      <c r="V19" s="112">
        <v>270769490.02629322</v>
      </c>
      <c r="W19" s="112">
        <v>268277483.74566656</v>
      </c>
      <c r="X19" s="112">
        <v>267084937.14562702</v>
      </c>
      <c r="Y19" s="112">
        <v>267169534.95743728</v>
      </c>
      <c r="Z19" s="112">
        <v>267171520.84240949</v>
      </c>
      <c r="AA19" s="112">
        <v>267092545.62088087</v>
      </c>
      <c r="AB19" s="112">
        <v>266943633.80134493</v>
      </c>
      <c r="AC19" s="112">
        <v>266727622.56215993</v>
      </c>
      <c r="AD19" s="112">
        <v>266424040.91147533</v>
      </c>
      <c r="AE19" s="112">
        <v>269275277.20576453</v>
      </c>
      <c r="AF19" s="112">
        <v>272174264.91888618</v>
      </c>
      <c r="AG19" s="112">
        <v>275022309.3952052</v>
      </c>
      <c r="AH19" s="112">
        <v>277827171.0261513</v>
      </c>
      <c r="AI19" s="112">
        <v>280564312.45403886</v>
      </c>
      <c r="AJ19" s="112">
        <v>283205127.76645243</v>
      </c>
      <c r="AK19" s="112">
        <v>285748942.98058814</v>
      </c>
      <c r="AL19" s="112">
        <v>288214396.73471481</v>
      </c>
      <c r="AM19" s="112">
        <v>290638044.3766346</v>
      </c>
      <c r="AN19" s="112">
        <v>293033131.31230247</v>
      </c>
      <c r="AO19" s="112">
        <v>295357600.74078602</v>
      </c>
      <c r="AP19" s="112">
        <v>297585648.16193306</v>
      </c>
      <c r="AQ19" s="112">
        <v>299728066.88979048</v>
      </c>
      <c r="AR19" s="112">
        <v>301793233.76347429</v>
      </c>
      <c r="AS19" s="112">
        <v>303776874.74569196</v>
      </c>
      <c r="AT19" s="112">
        <v>305669402.02009505</v>
      </c>
      <c r="AU19" s="112">
        <v>307469263.5083974</v>
      </c>
      <c r="AV19" s="112">
        <v>309182667.52374279</v>
      </c>
      <c r="AW19" s="112">
        <v>310814034.68098444</v>
      </c>
      <c r="AX19" s="112">
        <v>312357870.37641108</v>
      </c>
      <c r="AY19" s="112">
        <v>313804858.0306558</v>
      </c>
      <c r="AZ19" s="112">
        <v>315152682.54018533</v>
      </c>
      <c r="BA19" s="112">
        <v>316406164.52590722</v>
      </c>
      <c r="BB19" s="112">
        <v>317569557.47685742</v>
      </c>
      <c r="BC19" s="112">
        <v>318639387.36785239</v>
      </c>
      <c r="BD19" s="112">
        <v>319608796.56085199</v>
      </c>
      <c r="BE19" s="112">
        <v>320476490.51571465</v>
      </c>
      <c r="BF19" s="112">
        <v>321247237.79776573</v>
      </c>
      <c r="BG19" s="112">
        <v>321779010.22994637</v>
      </c>
      <c r="BH19" s="112">
        <v>322118831.46256799</v>
      </c>
      <c r="BI19" s="112">
        <v>322459134.53745651</v>
      </c>
      <c r="BJ19" s="112">
        <v>322799920.1378299</v>
      </c>
      <c r="BK19" s="112">
        <v>323141188.9478749</v>
      </c>
      <c r="BL19" s="282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</row>
    <row r="20" spans="3:181">
      <c r="C20" s="51" t="str">
        <v>Fixed Service8</v>
      </c>
      <c r="G20" s="51" t="str">
        <v>Fixed Unit8</v>
      </c>
      <c r="I20" s="115"/>
      <c r="L20" s="282"/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282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</row>
    <row r="21" spans="3:181">
      <c r="C21" s="51" t="str">
        <v>Llamadas entrantes Local de otros operadores fijos</v>
      </c>
      <c r="G21" s="51" t="str">
        <v>Minutos</v>
      </c>
      <c r="I21" s="115"/>
      <c r="L21" s="282"/>
      <c r="N21" s="112">
        <v>0</v>
      </c>
      <c r="O21" s="112">
        <v>0</v>
      </c>
      <c r="P21" s="112">
        <v>15184420688.571972</v>
      </c>
      <c r="Q21" s="112">
        <v>22520654015.643684</v>
      </c>
      <c r="R21" s="112">
        <v>25216020274.666138</v>
      </c>
      <c r="S21" s="112">
        <v>24000981889.166481</v>
      </c>
      <c r="T21" s="112">
        <v>22419391483.797146</v>
      </c>
      <c r="U21" s="112">
        <v>21153169021.599854</v>
      </c>
      <c r="V21" s="112">
        <v>20397463385.042519</v>
      </c>
      <c r="W21" s="112">
        <v>19817350226.586983</v>
      </c>
      <c r="X21" s="112">
        <v>19416439779.638256</v>
      </c>
      <c r="Y21" s="112">
        <v>19163840973.831047</v>
      </c>
      <c r="Z21" s="112">
        <v>18944408177.295334</v>
      </c>
      <c r="AA21" s="112">
        <v>18742517085.451828</v>
      </c>
      <c r="AB21" s="112">
        <v>18574585082.004826</v>
      </c>
      <c r="AC21" s="112">
        <v>18407894382.832848</v>
      </c>
      <c r="AD21" s="112">
        <v>18239332616.197975</v>
      </c>
      <c r="AE21" s="112">
        <v>18425945262.661243</v>
      </c>
      <c r="AF21" s="112">
        <v>18642272853.096439</v>
      </c>
      <c r="AG21" s="112">
        <v>18856011968.854771</v>
      </c>
      <c r="AH21" s="112">
        <v>19067615325.149174</v>
      </c>
      <c r="AI21" s="112">
        <v>19274952400.826252</v>
      </c>
      <c r="AJ21" s="112">
        <v>19475605130.378601</v>
      </c>
      <c r="AK21" s="112">
        <v>19669474209.358562</v>
      </c>
      <c r="AL21" s="112">
        <v>19858065446.684643</v>
      </c>
      <c r="AM21" s="112">
        <v>20044367347.744343</v>
      </c>
      <c r="AN21" s="112">
        <v>20229462572.965492</v>
      </c>
      <c r="AO21" s="112">
        <v>20409894788.289909</v>
      </c>
      <c r="AP21" s="112">
        <v>20583533423.129879</v>
      </c>
      <c r="AQ21" s="112">
        <v>20751257507.355267</v>
      </c>
      <c r="AR21" s="112">
        <v>20913760434.490635</v>
      </c>
      <c r="AS21" s="112">
        <v>21070691141.06992</v>
      </c>
      <c r="AT21" s="112">
        <v>21221240572.94611</v>
      </c>
      <c r="AU21" s="112">
        <v>21365248028.294746</v>
      </c>
      <c r="AV21" s="112">
        <v>21503199701.665264</v>
      </c>
      <c r="AW21" s="112">
        <v>21635449336.708157</v>
      </c>
      <c r="AX21" s="112">
        <v>21761535797.950359</v>
      </c>
      <c r="AY21" s="112">
        <v>21880670140.083355</v>
      </c>
      <c r="AZ21" s="112">
        <v>21992630796.803883</v>
      </c>
      <c r="BA21" s="112">
        <v>22097788561.502846</v>
      </c>
      <c r="BB21" s="112">
        <v>22196477987.704941</v>
      </c>
      <c r="BC21" s="112">
        <v>22288401871.683113</v>
      </c>
      <c r="BD21" s="112">
        <v>22372980723.866631</v>
      </c>
      <c r="BE21" s="112">
        <v>22450089680.216892</v>
      </c>
      <c r="BF21" s="112">
        <v>22520104952.651836</v>
      </c>
      <c r="BG21" s="112">
        <v>22569248551.673264</v>
      </c>
      <c r="BH21" s="112">
        <v>22600948396.940369</v>
      </c>
      <c r="BI21" s="112">
        <v>22632689855.193127</v>
      </c>
      <c r="BJ21" s="112">
        <v>22664472968.894562</v>
      </c>
      <c r="BK21" s="112">
        <v>22696297783.756054</v>
      </c>
      <c r="BL21" s="282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</row>
    <row r="22" spans="3:181">
      <c r="C22" s="51" t="str">
        <v>Llamadas entrantes Larga Distancia de otros operadores fijos</v>
      </c>
      <c r="G22" s="51" t="str">
        <v>Minutos</v>
      </c>
      <c r="I22" s="115"/>
      <c r="L22" s="282"/>
      <c r="N22" s="112">
        <v>0</v>
      </c>
      <c r="O22" s="112">
        <v>0</v>
      </c>
      <c r="P22" s="112">
        <v>4005457823.489059</v>
      </c>
      <c r="Q22" s="112">
        <v>7149974869.2382011</v>
      </c>
      <c r="R22" s="112">
        <v>9069100524.0648174</v>
      </c>
      <c r="S22" s="112">
        <v>9787505814.1227856</v>
      </c>
      <c r="T22" s="112">
        <v>10024088216.663113</v>
      </c>
      <c r="U22" s="112">
        <v>9457938788.737772</v>
      </c>
      <c r="V22" s="112">
        <v>9120050047.5489197</v>
      </c>
      <c r="W22" s="112">
        <v>8860671666.1058731</v>
      </c>
      <c r="X22" s="112">
        <v>8681417840.6797752</v>
      </c>
      <c r="Y22" s="112">
        <v>8568476652.4827099</v>
      </c>
      <c r="Z22" s="112">
        <v>8470364546.6437645</v>
      </c>
      <c r="AA22" s="112">
        <v>8380095632.9553471</v>
      </c>
      <c r="AB22" s="112">
        <v>8305010400.6835289</v>
      </c>
      <c r="AC22" s="112">
        <v>8230480176.4977036</v>
      </c>
      <c r="AD22" s="112">
        <v>8155113366.4785423</v>
      </c>
      <c r="AE22" s="112">
        <v>8238551029.442976</v>
      </c>
      <c r="AF22" s="112">
        <v>8335274745.2399807</v>
      </c>
      <c r="AG22" s="112">
        <v>8430841110.3334112</v>
      </c>
      <c r="AH22" s="112">
        <v>8525452541.3336697</v>
      </c>
      <c r="AI22" s="112">
        <v>8618156446.2846165</v>
      </c>
      <c r="AJ22" s="112">
        <v>8707871667.2976685</v>
      </c>
      <c r="AK22" s="112">
        <v>8794553803.6787052</v>
      </c>
      <c r="AL22" s="112">
        <v>8878876128.0028305</v>
      </c>
      <c r="AM22" s="112">
        <v>8962174851.4540958</v>
      </c>
      <c r="AN22" s="112">
        <v>9044934049.7776051</v>
      </c>
      <c r="AO22" s="112">
        <v>9125608337.6969299</v>
      </c>
      <c r="AP22" s="112">
        <v>9203245101.1530094</v>
      </c>
      <c r="AQ22" s="112">
        <v>9278237369.232605</v>
      </c>
      <c r="AR22" s="112">
        <v>9350895169.8802338</v>
      </c>
      <c r="AS22" s="112">
        <v>9421061536.6966991</v>
      </c>
      <c r="AT22" s="112">
        <v>9488374727.9216309</v>
      </c>
      <c r="AU22" s="112">
        <v>9552762891.0577793</v>
      </c>
      <c r="AV22" s="112">
        <v>9614443411.891798</v>
      </c>
      <c r="AW22" s="112">
        <v>9673574455.1785679</v>
      </c>
      <c r="AX22" s="112">
        <v>9729949839.4673042</v>
      </c>
      <c r="AY22" s="112">
        <v>9783216813.9986324</v>
      </c>
      <c r="AZ22" s="112">
        <v>9833276312.7398548</v>
      </c>
      <c r="BA22" s="112">
        <v>9880294123.672472</v>
      </c>
      <c r="BB22" s="112">
        <v>9924419831.3223267</v>
      </c>
      <c r="BC22" s="112">
        <v>9965520550.8883076</v>
      </c>
      <c r="BD22" s="112">
        <v>10003337182.805567</v>
      </c>
      <c r="BE22" s="112">
        <v>10037813898.255604</v>
      </c>
      <c r="BF22" s="112">
        <v>10069118907.934784</v>
      </c>
      <c r="BG22" s="112">
        <v>10091091840.261297</v>
      </c>
      <c r="BH22" s="112">
        <v>10105265375.954346</v>
      </c>
      <c r="BI22" s="112">
        <v>10119457517.515419</v>
      </c>
      <c r="BJ22" s="112">
        <v>10133668283.930452</v>
      </c>
      <c r="BK22" s="112">
        <v>10147897695.637774</v>
      </c>
      <c r="BL22" s="282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</row>
    <row r="23" spans="3:181">
      <c r="C23" s="51" t="str">
        <v>Llamadas entrantes de móvil</v>
      </c>
      <c r="G23" s="51" t="str">
        <v>Minutos</v>
      </c>
      <c r="I23" s="115"/>
      <c r="L23" s="282"/>
      <c r="N23" s="112">
        <v>0</v>
      </c>
      <c r="O23" s="112">
        <v>0</v>
      </c>
      <c r="P23" s="112">
        <v>9019753709.4811478</v>
      </c>
      <c r="Q23" s="112">
        <v>12647993621.761959</v>
      </c>
      <c r="R23" s="112">
        <v>14594584899.097015</v>
      </c>
      <c r="S23" s="112">
        <v>5942708071.371419</v>
      </c>
      <c r="T23" s="112">
        <v>6934759508.1352043</v>
      </c>
      <c r="U23" s="112">
        <v>7951447873.0462484</v>
      </c>
      <c r="V23" s="112">
        <v>9068911458.7668324</v>
      </c>
      <c r="W23" s="112">
        <v>10147656744.250891</v>
      </c>
      <c r="X23" s="112">
        <v>11094558548.177603</v>
      </c>
      <c r="Y23" s="112">
        <v>11970314812.284222</v>
      </c>
      <c r="Z23" s="112">
        <v>12751181452.769356</v>
      </c>
      <c r="AA23" s="112">
        <v>13480547551.715675</v>
      </c>
      <c r="AB23" s="112">
        <v>14079900069.600672</v>
      </c>
      <c r="AC23" s="112">
        <v>14675573436.029997</v>
      </c>
      <c r="AD23" s="112">
        <v>15268704425.962578</v>
      </c>
      <c r="AE23" s="112">
        <v>15453171357.287619</v>
      </c>
      <c r="AF23" s="112">
        <v>15530772338.766008</v>
      </c>
      <c r="AG23" s="112">
        <v>15604992618.566082</v>
      </c>
      <c r="AH23" s="112">
        <v>15675658515.805416</v>
      </c>
      <c r="AI23" s="112">
        <v>15742633562.216499</v>
      </c>
      <c r="AJ23" s="112">
        <v>15805776831.942654</v>
      </c>
      <c r="AK23" s="112">
        <v>15864935380.145967</v>
      </c>
      <c r="AL23" s="112">
        <v>15919952035.533596</v>
      </c>
      <c r="AM23" s="112">
        <v>15970680919.371977</v>
      </c>
      <c r="AN23" s="112">
        <v>16017026110.945625</v>
      </c>
      <c r="AO23" s="112">
        <v>16058965289.289425</v>
      </c>
      <c r="AP23" s="112">
        <v>16096509020.540709</v>
      </c>
      <c r="AQ23" s="112">
        <v>16129635247.887793</v>
      </c>
      <c r="AR23" s="112">
        <v>16158285626.441092</v>
      </c>
      <c r="AS23" s="112">
        <v>16182442193.767128</v>
      </c>
      <c r="AT23" s="112">
        <v>16202183667.589039</v>
      </c>
      <c r="AU23" s="112">
        <v>16217635685.883577</v>
      </c>
      <c r="AV23" s="112">
        <v>16228884626.823429</v>
      </c>
      <c r="AW23" s="112">
        <v>16235960901.072607</v>
      </c>
      <c r="AX23" s="112">
        <v>16238899773.114473</v>
      </c>
      <c r="AY23" s="112">
        <v>16237792937.209578</v>
      </c>
      <c r="AZ23" s="112">
        <v>16232762564.320833</v>
      </c>
      <c r="BA23" s="112">
        <v>16223906094.045977</v>
      </c>
      <c r="BB23" s="112">
        <v>16211279592.951229</v>
      </c>
      <c r="BC23" s="112">
        <v>16194925160.49003</v>
      </c>
      <c r="BD23" s="112">
        <v>16174900349.091669</v>
      </c>
      <c r="BE23" s="112">
        <v>16151273475.437849</v>
      </c>
      <c r="BF23" s="112">
        <v>16124103808.955175</v>
      </c>
      <c r="BG23" s="112">
        <v>16101970392.775129</v>
      </c>
      <c r="BH23" s="112">
        <v>16086639229.541481</v>
      </c>
      <c r="BI23" s="112">
        <v>16071322663.562721</v>
      </c>
      <c r="BJ23" s="112">
        <v>16056020680.940376</v>
      </c>
      <c r="BK23" s="112">
        <v>16040733267.7892</v>
      </c>
      <c r="BL23" s="282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</row>
    <row r="24" spans="3:181">
      <c r="C24" s="51" t="str">
        <v>Llamadas entrantes de internacional</v>
      </c>
      <c r="G24" s="51" t="str">
        <v>Minutos</v>
      </c>
      <c r="I24" s="115"/>
      <c r="L24" s="282"/>
      <c r="N24" s="112">
        <v>0</v>
      </c>
      <c r="O24" s="112">
        <v>0</v>
      </c>
      <c r="P24" s="112">
        <v>16712193544</v>
      </c>
      <c r="Q24" s="112">
        <v>14959564746</v>
      </c>
      <c r="R24" s="112">
        <v>14228291998</v>
      </c>
      <c r="S24" s="112">
        <v>14875302613</v>
      </c>
      <c r="T24" s="112">
        <v>18103635581</v>
      </c>
      <c r="U24" s="112">
        <v>23462166380.947029</v>
      </c>
      <c r="V24" s="112">
        <v>26451296710.470806</v>
      </c>
      <c r="W24" s="112">
        <v>29424479205.798939</v>
      </c>
      <c r="X24" s="112">
        <v>32290486603.782703</v>
      </c>
      <c r="Y24" s="112">
        <v>34951291971.621979</v>
      </c>
      <c r="Z24" s="112">
        <v>37307084030.332542</v>
      </c>
      <c r="AA24" s="112">
        <v>39262055267.146149</v>
      </c>
      <c r="AB24" s="112">
        <v>40730540361.695198</v>
      </c>
      <c r="AC24" s="112">
        <v>41642991843.646301</v>
      </c>
      <c r="AD24" s="112">
        <v>41951239318.589691</v>
      </c>
      <c r="AE24" s="112">
        <v>41951239318.589691</v>
      </c>
      <c r="AF24" s="112">
        <v>41951239318.589691</v>
      </c>
      <c r="AG24" s="112">
        <v>41951239318.589691</v>
      </c>
      <c r="AH24" s="112">
        <v>41951239318.589691</v>
      </c>
      <c r="AI24" s="112">
        <v>41951239318.589691</v>
      </c>
      <c r="AJ24" s="112">
        <v>41951239318.589691</v>
      </c>
      <c r="AK24" s="112">
        <v>41951239318.589691</v>
      </c>
      <c r="AL24" s="112">
        <v>41951239318.589691</v>
      </c>
      <c r="AM24" s="112">
        <v>41951239318.589691</v>
      </c>
      <c r="AN24" s="112">
        <v>41951239318.589691</v>
      </c>
      <c r="AO24" s="112">
        <v>41951239318.589691</v>
      </c>
      <c r="AP24" s="112">
        <v>41951239318.589691</v>
      </c>
      <c r="AQ24" s="112">
        <v>41951239318.589691</v>
      </c>
      <c r="AR24" s="112">
        <v>41951239318.589691</v>
      </c>
      <c r="AS24" s="112">
        <v>41951239318.589691</v>
      </c>
      <c r="AT24" s="112">
        <v>41951239318.589691</v>
      </c>
      <c r="AU24" s="112">
        <v>41951239318.589691</v>
      </c>
      <c r="AV24" s="112">
        <v>41951239318.589691</v>
      </c>
      <c r="AW24" s="112">
        <v>41951239318.589691</v>
      </c>
      <c r="AX24" s="112">
        <v>41951239318.589691</v>
      </c>
      <c r="AY24" s="112">
        <v>41951239318.589691</v>
      </c>
      <c r="AZ24" s="112">
        <v>41951239318.589691</v>
      </c>
      <c r="BA24" s="112">
        <v>41951239318.589691</v>
      </c>
      <c r="BB24" s="112">
        <v>41951239318.589691</v>
      </c>
      <c r="BC24" s="112">
        <v>41951239318.589691</v>
      </c>
      <c r="BD24" s="112">
        <v>41951239318.589691</v>
      </c>
      <c r="BE24" s="112">
        <v>41951239318.589691</v>
      </c>
      <c r="BF24" s="112">
        <v>41951239318.589691</v>
      </c>
      <c r="BG24" s="112">
        <v>41951239318.589691</v>
      </c>
      <c r="BH24" s="112">
        <v>41951239318.589691</v>
      </c>
      <c r="BI24" s="112">
        <v>41951239318.589691</v>
      </c>
      <c r="BJ24" s="112">
        <v>41951239318.589691</v>
      </c>
      <c r="BK24" s="112">
        <v>41951239318.589691</v>
      </c>
      <c r="BL24" s="282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</row>
    <row r="25" spans="3:181">
      <c r="C25" s="51" t="str">
        <v>Llamadas entrantes de números no geográficos</v>
      </c>
      <c r="G25" s="51" t="str">
        <v>Minutos</v>
      </c>
      <c r="I25" s="115"/>
      <c r="L25" s="282"/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282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</row>
    <row r="26" spans="3:181">
      <c r="C26" s="51" t="str">
        <v>Fixed Service14</v>
      </c>
      <c r="G26" s="51" t="str">
        <v>Fixed Unit14</v>
      </c>
      <c r="I26" s="115"/>
      <c r="L26" s="282"/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282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</row>
    <row r="27" spans="3:181">
      <c r="C27" s="51" t="str">
        <v>Llamadas en tránsito Local</v>
      </c>
      <c r="G27" s="51" t="str">
        <v>Minutos</v>
      </c>
      <c r="I27" s="115"/>
      <c r="L27" s="282"/>
      <c r="N27" s="112">
        <v>0</v>
      </c>
      <c r="O27" s="112">
        <v>0</v>
      </c>
      <c r="P27" s="112">
        <v>32433307640.750088</v>
      </c>
      <c r="Q27" s="112">
        <v>46481487182.347809</v>
      </c>
      <c r="R27" s="112">
        <v>54125332250.246414</v>
      </c>
      <c r="S27" s="112">
        <v>48000084691.347755</v>
      </c>
      <c r="T27" s="112">
        <v>49275962220.59182</v>
      </c>
      <c r="U27" s="112">
        <v>50393478741.97448</v>
      </c>
      <c r="V27" s="112">
        <v>52457237843.595116</v>
      </c>
      <c r="W27" s="112">
        <v>54613595739.780144</v>
      </c>
      <c r="X27" s="112">
        <v>56626311015.629272</v>
      </c>
      <c r="Y27" s="112">
        <v>58629644691.840652</v>
      </c>
      <c r="Z27" s="112">
        <v>60408406879.16806</v>
      </c>
      <c r="AA27" s="112">
        <v>62061102932.700241</v>
      </c>
      <c r="AB27" s="112">
        <v>63407197980.00563</v>
      </c>
      <c r="AC27" s="112">
        <v>64737033979.603111</v>
      </c>
      <c r="AD27" s="112">
        <v>66049433013.330353</v>
      </c>
      <c r="AE27" s="112">
        <v>66799489337.066536</v>
      </c>
      <c r="AF27" s="112">
        <v>67312794532.131523</v>
      </c>
      <c r="AG27" s="112">
        <v>67813298910.619934</v>
      </c>
      <c r="AH27" s="112">
        <v>68301226074.362968</v>
      </c>
      <c r="AI27" s="112">
        <v>68773190945.065887</v>
      </c>
      <c r="AJ27" s="112">
        <v>69225388401.134567</v>
      </c>
      <c r="AK27" s="112">
        <v>69657296789.473679</v>
      </c>
      <c r="AL27" s="112">
        <v>70070668595.845734</v>
      </c>
      <c r="AM27" s="112">
        <v>70469389272.729172</v>
      </c>
      <c r="AN27" s="112">
        <v>70854745645.615189</v>
      </c>
      <c r="AO27" s="112">
        <v>71221751745.335434</v>
      </c>
      <c r="AP27" s="112">
        <v>71567407212.522949</v>
      </c>
      <c r="AQ27" s="112">
        <v>71892910878.432449</v>
      </c>
      <c r="AR27" s="112">
        <v>72199098050.736801</v>
      </c>
      <c r="AS27" s="112">
        <v>72485424552.738449</v>
      </c>
      <c r="AT27" s="112">
        <v>72750952196.522049</v>
      </c>
      <c r="AU27" s="112">
        <v>72995788334.536011</v>
      </c>
      <c r="AV27" s="112">
        <v>73220853807.311081</v>
      </c>
      <c r="AW27" s="112">
        <v>73426732698.568665</v>
      </c>
      <c r="AX27" s="112">
        <v>73612867957.218735</v>
      </c>
      <c r="AY27" s="112">
        <v>73778389691.759109</v>
      </c>
      <c r="AZ27" s="112">
        <v>73923312850.842209</v>
      </c>
      <c r="BA27" s="112">
        <v>74048424286.165268</v>
      </c>
      <c r="BB27" s="112">
        <v>74154349261.184952</v>
      </c>
      <c r="BC27" s="112">
        <v>74240784150.119827</v>
      </c>
      <c r="BD27" s="112">
        <v>74307069234.391083</v>
      </c>
      <c r="BE27" s="112">
        <v>74353215387.811539</v>
      </c>
      <c r="BF27" s="112">
        <v>74379915297.432175</v>
      </c>
      <c r="BG27" s="112">
        <v>74390499340.257751</v>
      </c>
      <c r="BH27" s="112">
        <v>74394512289.035736</v>
      </c>
      <c r="BI27" s="112">
        <v>74398603377.633591</v>
      </c>
      <c r="BJ27" s="112">
        <v>74402772653.779175</v>
      </c>
      <c r="BK27" s="112">
        <v>74407020169.448776</v>
      </c>
      <c r="BL27" s="282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</row>
    <row r="28" spans="3:181">
      <c r="C28" s="51" t="str">
        <v>Llamadas en tránsito Larga Distancia</v>
      </c>
      <c r="G28" s="51" t="str">
        <v>Minutos</v>
      </c>
      <c r="I28" s="115"/>
      <c r="L28" s="282"/>
      <c r="N28" s="112">
        <v>0</v>
      </c>
      <c r="O28" s="112">
        <v>0</v>
      </c>
      <c r="P28" s="112">
        <v>3603700848.9722314</v>
      </c>
      <c r="Q28" s="112">
        <v>5164609686.9275331</v>
      </c>
      <c r="R28" s="112">
        <v>6013925805.5829334</v>
      </c>
      <c r="S28" s="112">
        <v>5333342743.4830828</v>
      </c>
      <c r="T28" s="112">
        <v>5475106913.3990898</v>
      </c>
      <c r="U28" s="112">
        <v>5599275415.7749405</v>
      </c>
      <c r="V28" s="112">
        <v>5828581982.6216784</v>
      </c>
      <c r="W28" s="112">
        <v>6068177304.4200144</v>
      </c>
      <c r="X28" s="112">
        <v>6291812335.0699177</v>
      </c>
      <c r="Y28" s="112">
        <v>6514404965.7600708</v>
      </c>
      <c r="Z28" s="112">
        <v>6712045208.7964497</v>
      </c>
      <c r="AA28" s="112">
        <v>6895678103.633359</v>
      </c>
      <c r="AB28" s="112">
        <v>7045244220.0006237</v>
      </c>
      <c r="AC28" s="112">
        <v>7193003775.5114546</v>
      </c>
      <c r="AD28" s="112">
        <v>7338825890.370038</v>
      </c>
      <c r="AE28" s="112">
        <v>7422165481.8962793</v>
      </c>
      <c r="AF28" s="112">
        <v>7479199392.4590559</v>
      </c>
      <c r="AG28" s="112">
        <v>7534810990.0688791</v>
      </c>
      <c r="AH28" s="112">
        <v>7589025119.373662</v>
      </c>
      <c r="AI28" s="112">
        <v>7641465660.5628738</v>
      </c>
      <c r="AJ28" s="112">
        <v>7691709822.3482828</v>
      </c>
      <c r="AK28" s="112">
        <v>7739699643.2748518</v>
      </c>
      <c r="AL28" s="112">
        <v>7785629843.9828577</v>
      </c>
      <c r="AM28" s="112">
        <v>7829932141.4143505</v>
      </c>
      <c r="AN28" s="112">
        <v>7872749516.1794634</v>
      </c>
      <c r="AO28" s="112">
        <v>7913527971.7039347</v>
      </c>
      <c r="AP28" s="112">
        <v>7951934134.7247696</v>
      </c>
      <c r="AQ28" s="112">
        <v>7988101208.7147141</v>
      </c>
      <c r="AR28" s="112">
        <v>8022122005.6374207</v>
      </c>
      <c r="AS28" s="112">
        <v>8053936061.4153805</v>
      </c>
      <c r="AT28" s="112">
        <v>8083439132.9468918</v>
      </c>
      <c r="AU28" s="112">
        <v>8110643148.2817774</v>
      </c>
      <c r="AV28" s="112">
        <v>8135650423.0345621</v>
      </c>
      <c r="AW28" s="112">
        <v>8158525855.3965158</v>
      </c>
      <c r="AX28" s="112">
        <v>8179207550.8020792</v>
      </c>
      <c r="AY28" s="112">
        <v>8197598854.6398983</v>
      </c>
      <c r="AZ28" s="112">
        <v>8213701427.8713541</v>
      </c>
      <c r="BA28" s="112">
        <v>8227602698.4628048</v>
      </c>
      <c r="BB28" s="112">
        <v>8239372140.1316586</v>
      </c>
      <c r="BC28" s="112">
        <v>8248976016.6799784</v>
      </c>
      <c r="BD28" s="112">
        <v>8256341026.0434523</v>
      </c>
      <c r="BE28" s="112">
        <v>8261468376.4235029</v>
      </c>
      <c r="BF28" s="112">
        <v>8264435033.0480175</v>
      </c>
      <c r="BG28" s="112">
        <v>8265611037.8064146</v>
      </c>
      <c r="BH28" s="112">
        <v>8266056921.0039682</v>
      </c>
      <c r="BI28" s="112">
        <v>8266511486.4037304</v>
      </c>
      <c r="BJ28" s="112">
        <v>8266974739.308795</v>
      </c>
      <c r="BK28" s="112">
        <v>8267446685.4943066</v>
      </c>
      <c r="BL28" s="282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</row>
    <row r="29" spans="3:181">
      <c r="C29" s="51" t="str">
        <v>Fixed Service17</v>
      </c>
      <c r="G29" s="51" t="str">
        <v>Fixed Unit17</v>
      </c>
      <c r="I29" s="115"/>
      <c r="L29" s="282"/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282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</row>
    <row r="30" spans="3:181">
      <c r="C30" s="51" t="str">
        <v>SMS on-net</v>
      </c>
      <c r="G30" s="51" t="str">
        <v>SMS</v>
      </c>
      <c r="I30" s="115"/>
      <c r="L30" s="282"/>
      <c r="N30" s="112">
        <v>0</v>
      </c>
      <c r="O30" s="112">
        <v>0</v>
      </c>
      <c r="P30" s="112">
        <v>139660254.65521339</v>
      </c>
      <c r="Q30" s="112">
        <v>217682274.54277849</v>
      </c>
      <c r="R30" s="112">
        <v>248909311.33926883</v>
      </c>
      <c r="S30" s="112">
        <v>300284179.32460499</v>
      </c>
      <c r="T30" s="112">
        <v>396905908.89789474</v>
      </c>
      <c r="U30" s="112">
        <v>423116089.44693673</v>
      </c>
      <c r="V30" s="112">
        <v>449374091.89556581</v>
      </c>
      <c r="W30" s="112">
        <v>474762288.45740896</v>
      </c>
      <c r="X30" s="112">
        <v>496923329.88858497</v>
      </c>
      <c r="Y30" s="112">
        <v>518191179.16199917</v>
      </c>
      <c r="Z30" s="112">
        <v>538661447.32219291</v>
      </c>
      <c r="AA30" s="112">
        <v>558415094.92934895</v>
      </c>
      <c r="AB30" s="112">
        <v>577524471.42432845</v>
      </c>
      <c r="AC30" s="112">
        <v>596056050.49636471</v>
      </c>
      <c r="AD30" s="112">
        <v>614066507.83187091</v>
      </c>
      <c r="AE30" s="112">
        <v>621485275.08082092</v>
      </c>
      <c r="AF30" s="112">
        <v>624606179.27618504</v>
      </c>
      <c r="AG30" s="112">
        <v>627591120.68022716</v>
      </c>
      <c r="AH30" s="112">
        <v>630433114.31177437</v>
      </c>
      <c r="AI30" s="112">
        <v>633126671.78162754</v>
      </c>
      <c r="AJ30" s="112">
        <v>635666125.42825758</v>
      </c>
      <c r="AK30" s="112">
        <v>638045324.2188139</v>
      </c>
      <c r="AL30" s="112">
        <v>640257947.143718</v>
      </c>
      <c r="AM30" s="112">
        <v>642298127.34996223</v>
      </c>
      <c r="AN30" s="112">
        <v>644162007.16258335</v>
      </c>
      <c r="AO30" s="112">
        <v>645848688.89198565</v>
      </c>
      <c r="AP30" s="112">
        <v>647358597.47998965</v>
      </c>
      <c r="AQ30" s="112">
        <v>648690845.86054504</v>
      </c>
      <c r="AR30" s="112">
        <v>649843087.55803776</v>
      </c>
      <c r="AS30" s="112">
        <v>650814600.17137265</v>
      </c>
      <c r="AT30" s="112">
        <v>651608549.51711178</v>
      </c>
      <c r="AU30" s="112">
        <v>652229988.41908848</v>
      </c>
      <c r="AV30" s="112">
        <v>652682390.77668452</v>
      </c>
      <c r="AW30" s="112">
        <v>652966979.62557626</v>
      </c>
      <c r="AX30" s="112">
        <v>653085173.20908999</v>
      </c>
      <c r="AY30" s="112">
        <v>653040659.22546041</v>
      </c>
      <c r="AZ30" s="112">
        <v>652838351.06448567</v>
      </c>
      <c r="BA30" s="112">
        <v>652482167.486516</v>
      </c>
      <c r="BB30" s="112">
        <v>651974363.33908594</v>
      </c>
      <c r="BC30" s="112">
        <v>651316631.7497611</v>
      </c>
      <c r="BD30" s="112">
        <v>650511287.32351923</v>
      </c>
      <c r="BE30" s="112">
        <v>649561077.57481813</v>
      </c>
      <c r="BF30" s="112">
        <v>648468386.16168141</v>
      </c>
      <c r="BG30" s="112">
        <v>647578239.28340662</v>
      </c>
      <c r="BH30" s="112">
        <v>646961660.84916306</v>
      </c>
      <c r="BI30" s="112">
        <v>646345669.47752059</v>
      </c>
      <c r="BJ30" s="112">
        <v>645730264.60951948</v>
      </c>
      <c r="BK30" s="112">
        <v>645115445.68673229</v>
      </c>
      <c r="BL30" s="282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</row>
    <row r="31" spans="3:181">
      <c r="C31" s="51" t="str">
        <v>SMS salientes</v>
      </c>
      <c r="G31" s="51" t="str">
        <v>SMS</v>
      </c>
      <c r="I31" s="115"/>
      <c r="L31" s="282"/>
      <c r="N31" s="112">
        <v>0</v>
      </c>
      <c r="O31" s="112">
        <v>0</v>
      </c>
      <c r="P31" s="112">
        <v>110014296.78478663</v>
      </c>
      <c r="Q31" s="112">
        <v>180484400.3163572</v>
      </c>
      <c r="R31" s="112">
        <v>261914616.25073117</v>
      </c>
      <c r="S31" s="112">
        <v>329338376.40539503</v>
      </c>
      <c r="T31" s="112">
        <v>441006565.44210529</v>
      </c>
      <c r="U31" s="112">
        <v>470128988.27437401</v>
      </c>
      <c r="V31" s="112">
        <v>499304546.55062866</v>
      </c>
      <c r="W31" s="112">
        <v>527513653.84156549</v>
      </c>
      <c r="X31" s="112">
        <v>552137033.20953882</v>
      </c>
      <c r="Y31" s="112">
        <v>575767976.84666562</v>
      </c>
      <c r="Z31" s="112">
        <v>598512719.24688089</v>
      </c>
      <c r="AA31" s="112">
        <v>620461216.5881654</v>
      </c>
      <c r="AB31" s="112">
        <v>641693857.1381427</v>
      </c>
      <c r="AC31" s="112">
        <v>662284500.55151618</v>
      </c>
      <c r="AD31" s="112">
        <v>682296119.81318986</v>
      </c>
      <c r="AE31" s="112">
        <v>690539194.53424549</v>
      </c>
      <c r="AF31" s="112">
        <v>694006865.86242783</v>
      </c>
      <c r="AG31" s="112">
        <v>697323467.4224745</v>
      </c>
      <c r="AH31" s="112">
        <v>700481238.12419379</v>
      </c>
      <c r="AI31" s="112">
        <v>703474079.75736392</v>
      </c>
      <c r="AJ31" s="112">
        <v>706295694.92028606</v>
      </c>
      <c r="AK31" s="112">
        <v>708939249.13201535</v>
      </c>
      <c r="AL31" s="112">
        <v>711397719.0485754</v>
      </c>
      <c r="AM31" s="112">
        <v>713664585.94440246</v>
      </c>
      <c r="AN31" s="112">
        <v>715735563.51398134</v>
      </c>
      <c r="AO31" s="112">
        <v>717609654.32442844</v>
      </c>
      <c r="AP31" s="112">
        <v>719287330.53332174</v>
      </c>
      <c r="AQ31" s="112">
        <v>720767606.5117166</v>
      </c>
      <c r="AR31" s="112">
        <v>722047875.06448627</v>
      </c>
      <c r="AS31" s="112">
        <v>723127333.52374732</v>
      </c>
      <c r="AT31" s="112">
        <v>724009499.46345735</v>
      </c>
      <c r="AU31" s="112">
        <v>724699987.13232052</v>
      </c>
      <c r="AV31" s="112">
        <v>725202656.41853821</v>
      </c>
      <c r="AW31" s="112">
        <v>725518866.25064027</v>
      </c>
      <c r="AX31" s="112">
        <v>725650192.45454443</v>
      </c>
      <c r="AY31" s="112">
        <v>725600732.47273362</v>
      </c>
      <c r="AZ31" s="112">
        <v>725375945.62720633</v>
      </c>
      <c r="BA31" s="112">
        <v>724980186.09612882</v>
      </c>
      <c r="BB31" s="112">
        <v>724415959.26565099</v>
      </c>
      <c r="BC31" s="112">
        <v>723685146.38862336</v>
      </c>
      <c r="BD31" s="112">
        <v>722790319.24835467</v>
      </c>
      <c r="BE31" s="112">
        <v>721734530.63868666</v>
      </c>
      <c r="BF31" s="112">
        <v>720520429.06853473</v>
      </c>
      <c r="BG31" s="112">
        <v>719531376.98156285</v>
      </c>
      <c r="BH31" s="112">
        <v>718846289.8324033</v>
      </c>
      <c r="BI31" s="112">
        <v>718161854.97502279</v>
      </c>
      <c r="BJ31" s="112">
        <v>717478071.78835475</v>
      </c>
      <c r="BK31" s="112">
        <v>716794939.65192461</v>
      </c>
      <c r="BL31" s="282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</row>
    <row r="32" spans="3:181">
      <c r="C32" s="51" t="str">
        <v>SMS entrantes</v>
      </c>
      <c r="G32" s="51" t="str">
        <v>SMS</v>
      </c>
      <c r="I32" s="115"/>
      <c r="L32" s="282"/>
      <c r="N32" s="112">
        <v>0</v>
      </c>
      <c r="O32" s="112">
        <v>0</v>
      </c>
      <c r="P32" s="112">
        <v>110014296.78478663</v>
      </c>
      <c r="Q32" s="112">
        <v>180484400.3163572</v>
      </c>
      <c r="R32" s="112">
        <v>261914616.25073117</v>
      </c>
      <c r="S32" s="112">
        <v>329338376.40539503</v>
      </c>
      <c r="T32" s="112">
        <v>441006565.44210529</v>
      </c>
      <c r="U32" s="112">
        <v>470128988.27437401</v>
      </c>
      <c r="V32" s="112">
        <v>499304546.55062866</v>
      </c>
      <c r="W32" s="112">
        <v>527513653.84156549</v>
      </c>
      <c r="X32" s="112">
        <v>552137033.20953882</v>
      </c>
      <c r="Y32" s="112">
        <v>575767976.84666562</v>
      </c>
      <c r="Z32" s="112">
        <v>598512719.24688089</v>
      </c>
      <c r="AA32" s="112">
        <v>620461216.5881654</v>
      </c>
      <c r="AB32" s="112">
        <v>641693857.1381427</v>
      </c>
      <c r="AC32" s="112">
        <v>662284500.55151618</v>
      </c>
      <c r="AD32" s="112">
        <v>682296119.81318986</v>
      </c>
      <c r="AE32" s="112">
        <v>690539194.53424549</v>
      </c>
      <c r="AF32" s="112">
        <v>694006865.86242783</v>
      </c>
      <c r="AG32" s="112">
        <v>697323467.4224745</v>
      </c>
      <c r="AH32" s="112">
        <v>700481238.12419379</v>
      </c>
      <c r="AI32" s="112">
        <v>703474079.75736392</v>
      </c>
      <c r="AJ32" s="112">
        <v>706295694.92028606</v>
      </c>
      <c r="AK32" s="112">
        <v>708939249.13201535</v>
      </c>
      <c r="AL32" s="112">
        <v>711397719.0485754</v>
      </c>
      <c r="AM32" s="112">
        <v>713664585.94440246</v>
      </c>
      <c r="AN32" s="112">
        <v>715735563.51398134</v>
      </c>
      <c r="AO32" s="112">
        <v>717609654.32442844</v>
      </c>
      <c r="AP32" s="112">
        <v>719287330.53332174</v>
      </c>
      <c r="AQ32" s="112">
        <v>720767606.5117166</v>
      </c>
      <c r="AR32" s="112">
        <v>722047875.06448627</v>
      </c>
      <c r="AS32" s="112">
        <v>723127333.52374732</v>
      </c>
      <c r="AT32" s="112">
        <v>724009499.46345735</v>
      </c>
      <c r="AU32" s="112">
        <v>724699987.13232052</v>
      </c>
      <c r="AV32" s="112">
        <v>725202656.41853821</v>
      </c>
      <c r="AW32" s="112">
        <v>725518866.25064027</v>
      </c>
      <c r="AX32" s="112">
        <v>725650192.45454443</v>
      </c>
      <c r="AY32" s="112">
        <v>725600732.47273362</v>
      </c>
      <c r="AZ32" s="112">
        <v>725375945.62720633</v>
      </c>
      <c r="BA32" s="112">
        <v>724980186.09612882</v>
      </c>
      <c r="BB32" s="112">
        <v>724415959.26565099</v>
      </c>
      <c r="BC32" s="112">
        <v>723685146.38862336</v>
      </c>
      <c r="BD32" s="112">
        <v>722790319.24835467</v>
      </c>
      <c r="BE32" s="112">
        <v>721734530.63868666</v>
      </c>
      <c r="BF32" s="112">
        <v>720520429.06853473</v>
      </c>
      <c r="BG32" s="112">
        <v>719531376.98156285</v>
      </c>
      <c r="BH32" s="112">
        <v>718846289.8324033</v>
      </c>
      <c r="BI32" s="112">
        <v>718161854.97502279</v>
      </c>
      <c r="BJ32" s="112">
        <v>717478071.78835475</v>
      </c>
      <c r="BK32" s="112">
        <v>716794939.65192461</v>
      </c>
      <c r="BL32" s="282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</row>
    <row r="33" spans="1:181">
      <c r="C33" s="51" t="str">
        <v>Fixed Service21</v>
      </c>
      <c r="G33" s="51" t="str">
        <v>Fixed Unit21</v>
      </c>
      <c r="I33" s="115"/>
      <c r="L33" s="282"/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282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</row>
    <row r="34" spans="1:181">
      <c r="C34" s="51" t="str">
        <v>Enlaces dedicados</v>
      </c>
      <c r="G34" s="51" t="str">
        <v>Mbps</v>
      </c>
      <c r="I34" s="115"/>
      <c r="L34" s="282"/>
      <c r="N34" s="112">
        <v>0</v>
      </c>
      <c r="O34" s="112">
        <v>0</v>
      </c>
      <c r="P34" s="112">
        <v>155539.80000000002</v>
      </c>
      <c r="Q34" s="112">
        <v>184803.58000000002</v>
      </c>
      <c r="R34" s="112">
        <v>204879.43077000001</v>
      </c>
      <c r="S34" s="112">
        <v>226545.63087775503</v>
      </c>
      <c r="T34" s="112">
        <v>254280.56472429208</v>
      </c>
      <c r="U34" s="112">
        <v>274270.0948034469</v>
      </c>
      <c r="V34" s="112">
        <v>296336.25048594037</v>
      </c>
      <c r="W34" s="112">
        <v>321499.31990156509</v>
      </c>
      <c r="X34" s="112">
        <v>343386.95952843816</v>
      </c>
      <c r="Y34" s="112">
        <v>358654.98466396099</v>
      </c>
      <c r="Z34" s="112">
        <v>371322.72941710183</v>
      </c>
      <c r="AA34" s="112">
        <v>383481.89307115215</v>
      </c>
      <c r="AB34" s="112">
        <v>395736.43784494442</v>
      </c>
      <c r="AC34" s="112">
        <v>408209.66761750146</v>
      </c>
      <c r="AD34" s="112">
        <v>421432.7037888944</v>
      </c>
      <c r="AE34" s="112">
        <v>421900.68825059442</v>
      </c>
      <c r="AF34" s="112">
        <v>422065.34945008147</v>
      </c>
      <c r="AG34" s="112">
        <v>422247.34340740927</v>
      </c>
      <c r="AH34" s="112">
        <v>422412.00460689631</v>
      </c>
      <c r="AI34" s="112">
        <v>422559.33304854267</v>
      </c>
      <c r="AJ34" s="112">
        <v>422845.3235529149</v>
      </c>
      <c r="AK34" s="112">
        <v>422975.31923672045</v>
      </c>
      <c r="AL34" s="112">
        <v>423105.31492052606</v>
      </c>
      <c r="AM34" s="112">
        <v>423226.64422541123</v>
      </c>
      <c r="AN34" s="112">
        <v>423347.97353029641</v>
      </c>
      <c r="AO34" s="112">
        <v>423477.96921410202</v>
      </c>
      <c r="AP34" s="112">
        <v>423581.96576114645</v>
      </c>
      <c r="AQ34" s="112">
        <v>423651.29679250944</v>
      </c>
      <c r="AR34" s="112">
        <v>423720.62782387238</v>
      </c>
      <c r="AS34" s="112">
        <v>423781.29247631499</v>
      </c>
      <c r="AT34" s="112">
        <v>423833.29074983724</v>
      </c>
      <c r="AU34" s="112">
        <v>423876.62264443905</v>
      </c>
      <c r="AV34" s="112">
        <v>423911.28816012054</v>
      </c>
      <c r="AW34" s="112">
        <v>423928.62091796129</v>
      </c>
      <c r="AX34" s="112">
        <v>423945.95367580204</v>
      </c>
      <c r="AY34" s="112">
        <v>423945.95367580204</v>
      </c>
      <c r="AZ34" s="112">
        <v>423945.95367580204</v>
      </c>
      <c r="BA34" s="112">
        <v>423919.95453904092</v>
      </c>
      <c r="BB34" s="112">
        <v>423911.28816012054</v>
      </c>
      <c r="BC34" s="112">
        <v>423876.62264443905</v>
      </c>
      <c r="BD34" s="112">
        <v>423833.29074983724</v>
      </c>
      <c r="BE34" s="112">
        <v>423781.29247631499</v>
      </c>
      <c r="BF34" s="112">
        <v>423720.62782387238</v>
      </c>
      <c r="BG34" s="112">
        <v>423668.62955035019</v>
      </c>
      <c r="BH34" s="112">
        <v>423642.63041358907</v>
      </c>
      <c r="BI34" s="112">
        <v>423607.96489790757</v>
      </c>
      <c r="BJ34" s="112">
        <v>423581.96576114645</v>
      </c>
      <c r="BK34" s="112">
        <v>423538.63386654458</v>
      </c>
      <c r="BL34" s="282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  <c r="FU34" s="261"/>
      <c r="FV34" s="261"/>
      <c r="FW34" s="261"/>
      <c r="FX34" s="261"/>
      <c r="FY34" s="261"/>
    </row>
    <row r="35" spans="1:181">
      <c r="C35" s="51" t="str">
        <v>xDSL propio (líneas)</v>
      </c>
      <c r="G35" s="51" t="str">
        <v># lineas</v>
      </c>
      <c r="I35" s="115"/>
      <c r="L35" s="282"/>
      <c r="N35" s="112">
        <v>0</v>
      </c>
      <c r="O35" s="112">
        <v>0</v>
      </c>
      <c r="P35" s="112">
        <v>6048598.5</v>
      </c>
      <c r="Q35" s="112">
        <v>8622941</v>
      </c>
      <c r="R35" s="112">
        <v>10641312</v>
      </c>
      <c r="S35" s="112">
        <v>12078068</v>
      </c>
      <c r="T35" s="112">
        <v>13137448.925482966</v>
      </c>
      <c r="U35" s="112">
        <v>14204211.857300505</v>
      </c>
      <c r="V35" s="112">
        <v>15203105.105511392</v>
      </c>
      <c r="W35" s="112">
        <v>16139614.041107444</v>
      </c>
      <c r="X35" s="112">
        <v>17019458.801633354</v>
      </c>
      <c r="Y35" s="112">
        <v>17847863.094862394</v>
      </c>
      <c r="Z35" s="112">
        <v>18630028.782001771</v>
      </c>
      <c r="AA35" s="112">
        <v>19371629.207944199</v>
      </c>
      <c r="AB35" s="112">
        <v>20077050.803203117</v>
      </c>
      <c r="AC35" s="112">
        <v>20747554.357696261</v>
      </c>
      <c r="AD35" s="112">
        <v>21240312.683377832</v>
      </c>
      <c r="AE35" s="112">
        <v>21569317.436393455</v>
      </c>
      <c r="AF35" s="112">
        <v>21892540.665408067</v>
      </c>
      <c r="AG35" s="112">
        <v>22210863.093597572</v>
      </c>
      <c r="AH35" s="112">
        <v>22521499.98777099</v>
      </c>
      <c r="AI35" s="112">
        <v>22821204.876373276</v>
      </c>
      <c r="AJ35" s="112">
        <v>23109901.269412797</v>
      </c>
      <c r="AK35" s="112">
        <v>23389704.457186371</v>
      </c>
      <c r="AL35" s="112">
        <v>23664763.088934802</v>
      </c>
      <c r="AM35" s="112">
        <v>23936580.379554451</v>
      </c>
      <c r="AN35" s="112">
        <v>24200383.322474509</v>
      </c>
      <c r="AO35" s="112">
        <v>24453243.377101053</v>
      </c>
      <c r="AP35" s="112">
        <v>24696385.471572284</v>
      </c>
      <c r="AQ35" s="112">
        <v>24930760.289422315</v>
      </c>
      <c r="AR35" s="112">
        <v>25155882.772167679</v>
      </c>
      <c r="AS35" s="112">
        <v>25370664.803037286</v>
      </c>
      <c r="AT35" s="112">
        <v>25574930.237395961</v>
      </c>
      <c r="AU35" s="112">
        <v>25769383.653784424</v>
      </c>
      <c r="AV35" s="112">
        <v>25954526.745704651</v>
      </c>
      <c r="AW35" s="112">
        <v>26129735.933163956</v>
      </c>
      <c r="AX35" s="112">
        <v>26293953.881948851</v>
      </c>
      <c r="AY35" s="112">
        <v>26446917.852047462</v>
      </c>
      <c r="AZ35" s="112">
        <v>26589174.933460854</v>
      </c>
      <c r="BA35" s="112">
        <v>26721207.852660552</v>
      </c>
      <c r="BB35" s="112">
        <v>26842622.344161276</v>
      </c>
      <c r="BC35" s="112">
        <v>26952640.13784501</v>
      </c>
      <c r="BD35" s="112">
        <v>27051114.316959538</v>
      </c>
      <c r="BE35" s="112">
        <v>27138586.063742355</v>
      </c>
      <c r="BF35" s="112">
        <v>27198936.667133398</v>
      </c>
      <c r="BG35" s="112">
        <v>27237502.819105033</v>
      </c>
      <c r="BH35" s="112">
        <v>27276123.655129068</v>
      </c>
      <c r="BI35" s="112">
        <v>27314799.252743587</v>
      </c>
      <c r="BJ35" s="112">
        <v>27353529.689596623</v>
      </c>
      <c r="BK35" s="112">
        <v>27372908.627545647</v>
      </c>
      <c r="BL35" s="282"/>
      <c r="FH35" s="261"/>
      <c r="FI35" s="261"/>
      <c r="FJ35" s="261"/>
      <c r="FK35" s="261"/>
      <c r="FL35" s="261"/>
      <c r="FM35" s="261"/>
      <c r="FN35" s="261"/>
      <c r="FO35" s="261"/>
      <c r="FP35" s="261"/>
      <c r="FQ35" s="261"/>
      <c r="FR35" s="261"/>
      <c r="FS35" s="261"/>
      <c r="FT35" s="261"/>
      <c r="FU35" s="261"/>
      <c r="FV35" s="261"/>
      <c r="FW35" s="261"/>
      <c r="FX35" s="261"/>
      <c r="FY35" s="261"/>
    </row>
    <row r="36" spans="1:181">
      <c r="C36" s="51" t="str">
        <v>xDSL propio (contendido)</v>
      </c>
      <c r="G36" s="51" t="str">
        <v>Mbps</v>
      </c>
      <c r="I36" s="115"/>
      <c r="L36" s="282"/>
      <c r="N36" s="112">
        <v>0</v>
      </c>
      <c r="O36" s="112">
        <v>0</v>
      </c>
      <c r="P36" s="112">
        <v>205392.28499999997</v>
      </c>
      <c r="Q36" s="112">
        <v>351536.45333333325</v>
      </c>
      <c r="R36" s="112">
        <v>469459.63666666654</v>
      </c>
      <c r="S36" s="112">
        <v>578483.30000000005</v>
      </c>
      <c r="T36" s="112">
        <v>641909.97</v>
      </c>
      <c r="U36" s="112">
        <v>712072.01680724777</v>
      </c>
      <c r="V36" s="112">
        <v>781048.86852282286</v>
      </c>
      <c r="W36" s="112">
        <v>848963.14391329302</v>
      </c>
      <c r="X36" s="112">
        <v>916001.3965928317</v>
      </c>
      <c r="Y36" s="112">
        <v>982346.06533645152</v>
      </c>
      <c r="Z36" s="112">
        <v>1048165.466880315</v>
      </c>
      <c r="AA36" s="112">
        <v>1113676.0228595375</v>
      </c>
      <c r="AB36" s="112">
        <v>1179139.4675353735</v>
      </c>
      <c r="AC36" s="112">
        <v>1244659.033019505</v>
      </c>
      <c r="AD36" s="112">
        <v>1310145.3913582095</v>
      </c>
      <c r="AE36" s="112">
        <v>1330820.5179198978</v>
      </c>
      <c r="AF36" s="112">
        <v>1351052.997082145</v>
      </c>
      <c r="AG36" s="112">
        <v>1371009.2638032108</v>
      </c>
      <c r="AH36" s="112">
        <v>1390632.3899818084</v>
      </c>
      <c r="AI36" s="112">
        <v>1409633.0571486845</v>
      </c>
      <c r="AJ36" s="112">
        <v>1427896.9258406444</v>
      </c>
      <c r="AK36" s="112">
        <v>1445528.8249518392</v>
      </c>
      <c r="AL36" s="112">
        <v>1462686.9353491033</v>
      </c>
      <c r="AM36" s="112">
        <v>1479728.9085536578</v>
      </c>
      <c r="AN36" s="112">
        <v>1496483.9989224945</v>
      </c>
      <c r="AO36" s="112">
        <v>1512529.4887242285</v>
      </c>
      <c r="AP36" s="112">
        <v>1527923.9684766852</v>
      </c>
      <c r="AQ36" s="112">
        <v>1542761.1520797077</v>
      </c>
      <c r="AR36" s="112">
        <v>1557065.5311816258</v>
      </c>
      <c r="AS36" s="112">
        <v>1570752.3032084682</v>
      </c>
      <c r="AT36" s="112">
        <v>1583770.9770904358</v>
      </c>
      <c r="AU36" s="112">
        <v>1596150.142525933</v>
      </c>
      <c r="AV36" s="112">
        <v>1607948.8153021343</v>
      </c>
      <c r="AW36" s="112">
        <v>1619170.3589129688</v>
      </c>
      <c r="AX36" s="112">
        <v>1629733.8755302939</v>
      </c>
      <c r="AY36" s="112">
        <v>1639588.7967626096</v>
      </c>
      <c r="AZ36" s="112">
        <v>1648753.0225833601</v>
      </c>
      <c r="BA36" s="112">
        <v>1657276.6767842714</v>
      </c>
      <c r="BB36" s="112">
        <v>1665169.6565428851</v>
      </c>
      <c r="BC36" s="112">
        <v>1672373.0427241519</v>
      </c>
      <c r="BD36" s="112">
        <v>1678848.9863561466</v>
      </c>
      <c r="BE36" s="112">
        <v>1684617.0691592782</v>
      </c>
      <c r="BF36" s="112">
        <v>1689724.998622162</v>
      </c>
      <c r="BG36" s="112">
        <v>1692120.9081345319</v>
      </c>
      <c r="BH36" s="112">
        <v>1694520.2148756795</v>
      </c>
      <c r="BI36" s="112">
        <v>1696922.9236626327</v>
      </c>
      <c r="BJ36" s="112">
        <v>1699329.0393192498</v>
      </c>
      <c r="BK36" s="112">
        <v>1701738.5666762292</v>
      </c>
      <c r="BL36" s="282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</row>
    <row r="37" spans="1:181">
      <c r="C37" s="51" t="str">
        <v>xDSL ajeno (líneas)</v>
      </c>
      <c r="G37" s="51" t="str">
        <v># lineas</v>
      </c>
      <c r="I37" s="115"/>
      <c r="L37" s="282"/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282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</row>
    <row r="38" spans="1:181">
      <c r="C38" s="51" t="str">
        <v>xDSL ajeno (bitstream)</v>
      </c>
      <c r="G38" s="51" t="str">
        <v>Mbps</v>
      </c>
      <c r="I38" s="115"/>
      <c r="L38" s="282"/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282"/>
      <c r="FH38" s="261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</row>
    <row r="39" spans="1:181">
      <c r="C39" s="51" t="str">
        <v>Fixed Service27</v>
      </c>
      <c r="G39" s="51" t="str">
        <v>Fixed Unit27</v>
      </c>
      <c r="I39" s="115"/>
      <c r="L39" s="282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282"/>
      <c r="FH39" s="261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  <c r="FU39" s="261"/>
      <c r="FV39" s="261"/>
      <c r="FW39" s="261"/>
      <c r="FX39" s="261"/>
      <c r="FY39" s="261"/>
    </row>
    <row r="40" spans="1:181">
      <c r="C40" s="51" t="str">
        <v>Fixed Service28</v>
      </c>
      <c r="G40" s="51" t="str">
        <v>Fixed Unit28</v>
      </c>
      <c r="I40" s="115"/>
      <c r="L40" s="282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282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</row>
    <row r="41" spans="1:181">
      <c r="C41" s="51" t="str">
        <v>Fixed Service29</v>
      </c>
      <c r="G41" s="51" t="str">
        <v>Fixed Unit29</v>
      </c>
      <c r="I41" s="115"/>
      <c r="L41" s="282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282"/>
      <c r="FH41" s="261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  <c r="FU41" s="261"/>
      <c r="FV41" s="261"/>
      <c r="FW41" s="261"/>
      <c r="FX41" s="261"/>
      <c r="FY41" s="261"/>
    </row>
    <row r="42" spans="1:181">
      <c r="C42" s="51" t="str">
        <v>IPTV</v>
      </c>
      <c r="G42" s="51" t="str">
        <v>#</v>
      </c>
      <c r="I42" s="115"/>
      <c r="L42" s="282"/>
      <c r="N42" s="112">
        <v>0</v>
      </c>
      <c r="O42" s="112">
        <v>0</v>
      </c>
      <c r="P42" s="112">
        <v>4339398</v>
      </c>
      <c r="Q42" s="112">
        <v>4836069</v>
      </c>
      <c r="R42" s="112">
        <v>5170013</v>
      </c>
      <c r="S42" s="112">
        <v>5439662</v>
      </c>
      <c r="T42" s="112">
        <v>5692749.5510190642</v>
      </c>
      <c r="U42" s="112">
        <v>6054494.4629229344</v>
      </c>
      <c r="V42" s="112">
        <v>6392952.1935422122</v>
      </c>
      <c r="W42" s="112">
        <v>6708759.0987711744</v>
      </c>
      <c r="X42" s="112">
        <v>7003277.9571932629</v>
      </c>
      <c r="Y42" s="112">
        <v>7278036.3816105668</v>
      </c>
      <c r="Z42" s="112">
        <v>7534614.3877293281</v>
      </c>
      <c r="AA42" s="112">
        <v>7775024.4237750741</v>
      </c>
      <c r="AB42" s="112">
        <v>8001577.9156232914</v>
      </c>
      <c r="AC42" s="112">
        <v>8215448.9098678185</v>
      </c>
      <c r="AD42" s="112">
        <v>8416564.4239596967</v>
      </c>
      <c r="AE42" s="112">
        <v>8549384.4421254452</v>
      </c>
      <c r="AF42" s="112">
        <v>8679360.8290583026</v>
      </c>
      <c r="AG42" s="112">
        <v>8807562.7871214822</v>
      </c>
      <c r="AH42" s="112">
        <v>8933624.601917807</v>
      </c>
      <c r="AI42" s="112">
        <v>9055687.6495482996</v>
      </c>
      <c r="AJ42" s="112">
        <v>9173017.3966821358</v>
      </c>
      <c r="AK42" s="112">
        <v>9286287.2793722432</v>
      </c>
      <c r="AL42" s="112">
        <v>9396513.4744987823</v>
      </c>
      <c r="AM42" s="112">
        <v>9505993.5874187946</v>
      </c>
      <c r="AN42" s="112">
        <v>9613630.7233036794</v>
      </c>
      <c r="AO42" s="112">
        <v>9716709.2820049226</v>
      </c>
      <c r="AP42" s="112">
        <v>9815605.6575251818</v>
      </c>
      <c r="AQ42" s="112">
        <v>9910921.8815783747</v>
      </c>
      <c r="AR42" s="112">
        <v>10002815.292073239</v>
      </c>
      <c r="AS42" s="112">
        <v>10090741.104948517</v>
      </c>
      <c r="AT42" s="112">
        <v>10174374.958232928</v>
      </c>
      <c r="AU42" s="112">
        <v>10253900.516304543</v>
      </c>
      <c r="AV42" s="112">
        <v>10329696.905158129</v>
      </c>
      <c r="AW42" s="112">
        <v>10401785.732367568</v>
      </c>
      <c r="AX42" s="112">
        <v>10469647.298526354</v>
      </c>
      <c r="AY42" s="112">
        <v>10532956.744937371</v>
      </c>
      <c r="AZ42" s="112">
        <v>10591829.063631786</v>
      </c>
      <c r="BA42" s="112">
        <v>10646586.257133154</v>
      </c>
      <c r="BB42" s="112">
        <v>10697291.906348553</v>
      </c>
      <c r="BC42" s="112">
        <v>10743567.506190524</v>
      </c>
      <c r="BD42" s="112">
        <v>10785169.909362059</v>
      </c>
      <c r="BE42" s="112">
        <v>10822224.911681278</v>
      </c>
      <c r="BF42" s="112">
        <v>10855038.992989333</v>
      </c>
      <c r="BG42" s="112">
        <v>10870430.663942689</v>
      </c>
      <c r="BH42" s="112">
        <v>10885844.159187498</v>
      </c>
      <c r="BI42" s="112">
        <v>10901279.509669051</v>
      </c>
      <c r="BJ42" s="112">
        <v>10916736.746376514</v>
      </c>
      <c r="BK42" s="112">
        <v>10932215.900342995</v>
      </c>
      <c r="BL42" s="282"/>
      <c r="FH42" s="261"/>
      <c r="FI42" s="261"/>
      <c r="FJ42" s="261"/>
      <c r="FK42" s="261"/>
      <c r="FL42" s="261"/>
      <c r="FM42" s="261"/>
      <c r="FN42" s="261"/>
      <c r="FO42" s="261"/>
      <c r="FP42" s="261"/>
      <c r="FQ42" s="261"/>
      <c r="FR42" s="261"/>
      <c r="FS42" s="261"/>
      <c r="FT42" s="261"/>
      <c r="FU42" s="261"/>
      <c r="FV42" s="261"/>
      <c r="FW42" s="261"/>
      <c r="FX42" s="261"/>
      <c r="FY42" s="261"/>
    </row>
    <row r="43" spans="1:181">
      <c r="BL43" s="19" t="s">
        <v>529</v>
      </c>
    </row>
    <row r="44" spans="1:181" s="89" customFormat="1" ht="18" customHeight="1">
      <c r="A44" s="87">
        <v>2</v>
      </c>
      <c r="B44" s="87" t="s">
        <v>369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</row>
    <row r="46" spans="1:181" ht="15.75">
      <c r="B46" s="17" t="s">
        <v>370</v>
      </c>
    </row>
    <row r="48" spans="1:181">
      <c r="C48" s="57" t="s">
        <v>373</v>
      </c>
      <c r="N48" s="59">
        <f t="array" ref="N48:BK48">Fixed.operator.market.share</f>
        <v>0</v>
      </c>
      <c r="O48" s="59">
        <v>0</v>
      </c>
      <c r="P48" s="59">
        <v>0.1</v>
      </c>
      <c r="Q48" s="59">
        <v>0.2</v>
      </c>
      <c r="R48" s="59">
        <v>0.30000000000000004</v>
      </c>
      <c r="S48" s="59">
        <v>0.4</v>
      </c>
      <c r="T48" s="59">
        <v>0.5</v>
      </c>
      <c r="U48" s="59">
        <v>0.5</v>
      </c>
      <c r="V48" s="59">
        <v>0.5</v>
      </c>
      <c r="W48" s="59">
        <v>0.5</v>
      </c>
      <c r="X48" s="59">
        <v>0.5</v>
      </c>
      <c r="Y48" s="59">
        <v>0.5</v>
      </c>
      <c r="Z48" s="59">
        <v>0.5</v>
      </c>
      <c r="AA48" s="59">
        <v>0.5</v>
      </c>
      <c r="AB48" s="59">
        <v>0.5</v>
      </c>
      <c r="AC48" s="59">
        <v>0.5</v>
      </c>
      <c r="AD48" s="59">
        <v>0.5</v>
      </c>
      <c r="AE48" s="59">
        <v>0.5</v>
      </c>
      <c r="AF48" s="59">
        <v>0.5</v>
      </c>
      <c r="AG48" s="59">
        <v>0.5</v>
      </c>
      <c r="AH48" s="59">
        <v>0.5</v>
      </c>
      <c r="AI48" s="59">
        <v>0.5</v>
      </c>
      <c r="AJ48" s="59">
        <v>0.5</v>
      </c>
      <c r="AK48" s="59">
        <v>0.5</v>
      </c>
      <c r="AL48" s="59">
        <v>0.5</v>
      </c>
      <c r="AM48" s="59">
        <v>0.5</v>
      </c>
      <c r="AN48" s="59">
        <v>0.5</v>
      </c>
      <c r="AO48" s="59">
        <v>0.5</v>
      </c>
      <c r="AP48" s="59">
        <v>0.5</v>
      </c>
      <c r="AQ48" s="59">
        <v>0.5</v>
      </c>
      <c r="AR48" s="59">
        <v>0.5</v>
      </c>
      <c r="AS48" s="59">
        <v>0.5</v>
      </c>
      <c r="AT48" s="59">
        <v>0.5</v>
      </c>
      <c r="AU48" s="59">
        <v>0.5</v>
      </c>
      <c r="AV48" s="59">
        <v>0.5</v>
      </c>
      <c r="AW48" s="59">
        <v>0.5</v>
      </c>
      <c r="AX48" s="59">
        <v>0.5</v>
      </c>
      <c r="AY48" s="59">
        <v>0.5</v>
      </c>
      <c r="AZ48" s="59">
        <v>0.5</v>
      </c>
      <c r="BA48" s="59">
        <v>0.5</v>
      </c>
      <c r="BB48" s="59">
        <v>0.5</v>
      </c>
      <c r="BC48" s="59">
        <v>0.5</v>
      </c>
      <c r="BD48" s="59">
        <v>0.5</v>
      </c>
      <c r="BE48" s="59">
        <v>0.5</v>
      </c>
      <c r="BF48" s="59">
        <v>0.5</v>
      </c>
      <c r="BG48" s="59">
        <v>0.5</v>
      </c>
      <c r="BH48" s="59">
        <v>0.5</v>
      </c>
      <c r="BI48" s="59">
        <v>0.5</v>
      </c>
      <c r="BJ48" s="59">
        <v>0.5</v>
      </c>
      <c r="BK48" s="59">
        <v>0.5</v>
      </c>
      <c r="BL48" s="19" t="s">
        <v>112</v>
      </c>
    </row>
    <row r="50" spans="2:64" ht="15.75">
      <c r="B50" s="17" t="s">
        <v>367</v>
      </c>
    </row>
    <row r="51" spans="2:64">
      <c r="N51" s="111">
        <f>N9*N48</f>
        <v>0</v>
      </c>
      <c r="O51" s="111">
        <f t="shared" ref="O51:BJ51" si="0">O9*O48</f>
        <v>0</v>
      </c>
      <c r="P51" s="111">
        <f t="shared" si="0"/>
        <v>1993276.7000000002</v>
      </c>
      <c r="Q51" s="111">
        <f t="shared" si="0"/>
        <v>4048933.3000000003</v>
      </c>
      <c r="R51" s="111">
        <f t="shared" si="0"/>
        <v>5999269.6500000013</v>
      </c>
      <c r="S51" s="111">
        <f t="shared" si="0"/>
        <v>7879032.6000000006</v>
      </c>
      <c r="T51" s="111">
        <f t="shared" si="0"/>
        <v>9905708.25</v>
      </c>
      <c r="U51" s="111">
        <f t="shared" si="0"/>
        <v>9930964.3613966294</v>
      </c>
      <c r="V51" s="111">
        <f t="shared" si="0"/>
        <v>10060729.953471631</v>
      </c>
      <c r="W51" s="111">
        <f t="shared" si="0"/>
        <v>10188915.573431201</v>
      </c>
      <c r="X51" s="111">
        <f t="shared" si="0"/>
        <v>10315569.152544541</v>
      </c>
      <c r="Y51" s="111">
        <f t="shared" si="0"/>
        <v>10440663.709261732</v>
      </c>
      <c r="Z51" s="111">
        <f t="shared" si="0"/>
        <v>10564007.709908307</v>
      </c>
      <c r="AA51" s="111">
        <f t="shared" si="0"/>
        <v>10685569.861855935</v>
      </c>
      <c r="AB51" s="111">
        <f t="shared" si="0"/>
        <v>10805698.922348436</v>
      </c>
      <c r="AC51" s="111">
        <f t="shared" si="0"/>
        <v>10924426.887599308</v>
      </c>
      <c r="AD51" s="111">
        <f t="shared" si="0"/>
        <v>11040823.149312988</v>
      </c>
      <c r="AE51" s="111">
        <f t="shared" si="0"/>
        <v>11158980.638308544</v>
      </c>
      <c r="AF51" s="111">
        <f t="shared" si="0"/>
        <v>11279116.983899226</v>
      </c>
      <c r="AG51" s="111">
        <f t="shared" si="0"/>
        <v>11397142.201431544</v>
      </c>
      <c r="AH51" s="111">
        <f t="shared" si="0"/>
        <v>11513377.887669256</v>
      </c>
      <c r="AI51" s="111">
        <f t="shared" si="0"/>
        <v>11626807.195086775</v>
      </c>
      <c r="AJ51" s="111">
        <f t="shared" si="0"/>
        <v>11736244.672029946</v>
      </c>
      <c r="AK51" s="111">
        <f t="shared" si="0"/>
        <v>11841662.388117872</v>
      </c>
      <c r="AL51" s="111">
        <f t="shared" si="0"/>
        <v>11943832.743274245</v>
      </c>
      <c r="AM51" s="111">
        <f t="shared" si="0"/>
        <v>12044270.620048203</v>
      </c>
      <c r="AN51" s="111">
        <f t="shared" si="0"/>
        <v>12143524.918547209</v>
      </c>
      <c r="AO51" s="111">
        <f t="shared" si="0"/>
        <v>12239852.77164962</v>
      </c>
      <c r="AP51" s="111">
        <f t="shared" si="0"/>
        <v>12332184.820443001</v>
      </c>
      <c r="AQ51" s="111">
        <f t="shared" si="0"/>
        <v>12420968.348405138</v>
      </c>
      <c r="AR51" s="111">
        <f t="shared" si="0"/>
        <v>12506550.498379875</v>
      </c>
      <c r="AS51" s="111">
        <f t="shared" si="0"/>
        <v>12588754.150878612</v>
      </c>
      <c r="AT51" s="111">
        <f t="shared" si="0"/>
        <v>12667181.979202401</v>
      </c>
      <c r="AU51" s="111">
        <f t="shared" si="0"/>
        <v>12741769.66399849</v>
      </c>
      <c r="AV51" s="111">
        <f t="shared" si="0"/>
        <v>12812774.482677884</v>
      </c>
      <c r="AW51" s="111">
        <f t="shared" si="0"/>
        <v>12880379.629019342</v>
      </c>
      <c r="AX51" s="111">
        <f t="shared" si="0"/>
        <v>12944357.402295686</v>
      </c>
      <c r="AY51" s="111">
        <f t="shared" si="0"/>
        <v>13004321.716083208</v>
      </c>
      <c r="AZ51" s="111">
        <f t="shared" si="0"/>
        <v>13060176.630658917</v>
      </c>
      <c r="BA51" s="111">
        <f t="shared" si="0"/>
        <v>13112121.916369088</v>
      </c>
      <c r="BB51" s="111">
        <f t="shared" si="0"/>
        <v>13160333.841166321</v>
      </c>
      <c r="BC51" s="111">
        <f t="shared" si="0"/>
        <v>13204668.438697062</v>
      </c>
      <c r="BD51" s="111">
        <f t="shared" si="0"/>
        <v>13244841.523012612</v>
      </c>
      <c r="BE51" s="111">
        <f t="shared" si="0"/>
        <v>13280799.447344787</v>
      </c>
      <c r="BF51" s="111">
        <f t="shared" si="0"/>
        <v>13312739.824815327</v>
      </c>
      <c r="BG51" s="111">
        <f t="shared" si="0"/>
        <v>13334776.895341322</v>
      </c>
      <c r="BH51" s="111">
        <f t="shared" si="0"/>
        <v>13348859.356214304</v>
      </c>
      <c r="BI51" s="111">
        <f t="shared" si="0"/>
        <v>13362961.785012236</v>
      </c>
      <c r="BJ51" s="111">
        <f t="shared" si="0"/>
        <v>13377084.210048215</v>
      </c>
      <c r="BK51" s="111">
        <f>BK9*BK48</f>
        <v>13391226.659675481</v>
      </c>
      <c r="BL51" s="114" t="s">
        <v>115</v>
      </c>
    </row>
    <row r="53" spans="2:64" ht="15.75">
      <c r="B53" s="17" t="s">
        <v>368</v>
      </c>
    </row>
    <row r="55" spans="2:64">
      <c r="C55" s="51" t="str">
        <f t="array" ref="C55:C84">Fixed.Retail.Services</f>
        <v>Llamadas salientes Local on-net</v>
      </c>
      <c r="G55" s="51" t="str">
        <f t="array" ref="G55:G84">Fixed.Retail.Services.Units</f>
        <v>Minutos</v>
      </c>
      <c r="N55" s="110">
        <f t="shared" ref="N55:BJ55" si="1">N13*N$48</f>
        <v>0</v>
      </c>
      <c r="O55" s="110">
        <f t="shared" si="1"/>
        <v>0</v>
      </c>
      <c r="P55" s="110">
        <f t="shared" si="1"/>
        <v>8109526914.4761982</v>
      </c>
      <c r="Q55" s="110">
        <f t="shared" si="1"/>
        <v>12198133053.248337</v>
      </c>
      <c r="R55" s="110">
        <f t="shared" si="1"/>
        <v>14446487949.03743</v>
      </c>
      <c r="S55" s="110">
        <f t="shared" si="1"/>
        <v>15360628409.066551</v>
      </c>
      <c r="T55" s="110">
        <f t="shared" si="1"/>
        <v>17142669065.763819</v>
      </c>
      <c r="U55" s="110">
        <f t="shared" si="1"/>
        <v>15567641184.097952</v>
      </c>
      <c r="V55" s="110">
        <f t="shared" si="1"/>
        <v>15147840696.247757</v>
      </c>
      <c r="W55" s="110">
        <f t="shared" si="1"/>
        <v>14808898433.726051</v>
      </c>
      <c r="X55" s="110">
        <f t="shared" si="1"/>
        <v>14571728104.103048</v>
      </c>
      <c r="Y55" s="110">
        <f t="shared" si="1"/>
        <v>14424877122.279322</v>
      </c>
      <c r="Z55" s="110">
        <f t="shared" si="1"/>
        <v>14288992318.3332</v>
      </c>
      <c r="AA55" s="110">
        <f t="shared" si="1"/>
        <v>14156805455.180403</v>
      </c>
      <c r="AB55" s="110">
        <f t="shared" si="1"/>
        <v>14043768661.433731</v>
      </c>
      <c r="AC55" s="110">
        <f t="shared" si="1"/>
        <v>13927226925.737953</v>
      </c>
      <c r="AD55" s="110">
        <f t="shared" si="1"/>
        <v>13806214560.938026</v>
      </c>
      <c r="AE55" s="110">
        <f t="shared" si="1"/>
        <v>13952037886.693245</v>
      </c>
      <c r="AF55" s="110">
        <f t="shared" si="1"/>
        <v>14119044530.73493</v>
      </c>
      <c r="AG55" s="110">
        <f t="shared" si="1"/>
        <v>14283171089.048409</v>
      </c>
      <c r="AH55" s="110">
        <f t="shared" si="1"/>
        <v>14445033806.964046</v>
      </c>
      <c r="AI55" s="110">
        <f t="shared" si="1"/>
        <v>14603210750.582169</v>
      </c>
      <c r="AJ55" s="110">
        <f t="shared" si="1"/>
        <v>14756004636.745008</v>
      </c>
      <c r="AK55" s="110">
        <f t="shared" si="1"/>
        <v>14903434797.778824</v>
      </c>
      <c r="AL55" s="110">
        <f t="shared" si="1"/>
        <v>15046708725.081993</v>
      </c>
      <c r="AM55" s="110">
        <f t="shared" si="1"/>
        <v>15188137714.39753</v>
      </c>
      <c r="AN55" s="110">
        <f t="shared" si="1"/>
        <v>15328575103.068947</v>
      </c>
      <c r="AO55" s="110">
        <f t="shared" si="1"/>
        <v>15465425019.402817</v>
      </c>
      <c r="AP55" s="110">
        <f t="shared" si="1"/>
        <v>15597089198.057335</v>
      </c>
      <c r="AQ55" s="110">
        <f t="shared" si="1"/>
        <v>15724245043.498169</v>
      </c>
      <c r="AR55" s="110">
        <f t="shared" si="1"/>
        <v>15847425925.297359</v>
      </c>
      <c r="AS55" s="110">
        <f t="shared" si="1"/>
        <v>15966371401.629271</v>
      </c>
      <c r="AT55" s="110">
        <f t="shared" si="1"/>
        <v>16080472315.929506</v>
      </c>
      <c r="AU55" s="110">
        <f t="shared" si="1"/>
        <v>16189609631.12924</v>
      </c>
      <c r="AV55" s="110">
        <f t="shared" si="1"/>
        <v>16294153679.38056</v>
      </c>
      <c r="AW55" s="110">
        <f t="shared" si="1"/>
        <v>16394373853.810648</v>
      </c>
      <c r="AX55" s="110">
        <f t="shared" si="1"/>
        <v>16489921665.952909</v>
      </c>
      <c r="AY55" s="110">
        <f t="shared" si="1"/>
        <v>16580199944.976933</v>
      </c>
      <c r="AZ55" s="110">
        <f t="shared" si="1"/>
        <v>16665041256.864513</v>
      </c>
      <c r="BA55" s="110">
        <f t="shared" si="1"/>
        <v>16744726893.433926</v>
      </c>
      <c r="BB55" s="110">
        <f t="shared" si="1"/>
        <v>16819510589.008299</v>
      </c>
      <c r="BC55" s="110">
        <f t="shared" si="1"/>
        <v>16889167292.565828</v>
      </c>
      <c r="BD55" s="110">
        <f t="shared" si="1"/>
        <v>16953258001.975758</v>
      </c>
      <c r="BE55" s="110">
        <f t="shared" si="1"/>
        <v>17011688177.195173</v>
      </c>
      <c r="BF55" s="110">
        <f t="shared" si="1"/>
        <v>17064742948.372787</v>
      </c>
      <c r="BG55" s="110">
        <f t="shared" si="1"/>
        <v>17101981999.447226</v>
      </c>
      <c r="BH55" s="110">
        <f t="shared" si="1"/>
        <v>17126002882.614077</v>
      </c>
      <c r="BI55" s="110">
        <f t="shared" si="1"/>
        <v>17150055256.494972</v>
      </c>
      <c r="BJ55" s="110">
        <f t="shared" si="1"/>
        <v>17174139166.031567</v>
      </c>
      <c r="BK55" s="110">
        <f t="shared" ref="BK55:BK60" si="2">BK13*BK$48</f>
        <v>17198254654.726276</v>
      </c>
    </row>
    <row r="56" spans="2:64">
      <c r="C56" s="51" t="str">
        <v>Llamadas salientes Larga Distancia on-net</v>
      </c>
      <c r="G56" s="51" t="str">
        <v>Minutos</v>
      </c>
      <c r="N56" s="110">
        <f t="shared" ref="N56:BJ61" si="3">N14*N$48</f>
        <v>0</v>
      </c>
      <c r="O56" s="110">
        <f t="shared" si="3"/>
        <v>0</v>
      </c>
      <c r="P56" s="110">
        <f t="shared" si="3"/>
        <v>2139190469.665432</v>
      </c>
      <c r="Q56" s="110">
        <f t="shared" si="3"/>
        <v>3872726996.3725624</v>
      </c>
      <c r="R56" s="110">
        <f t="shared" si="3"/>
        <v>5195770387.333498</v>
      </c>
      <c r="S56" s="110">
        <f t="shared" si="3"/>
        <v>6264003721.0385838</v>
      </c>
      <c r="T56" s="110">
        <f t="shared" si="3"/>
        <v>7664776588.9841213</v>
      </c>
      <c r="U56" s="110">
        <f t="shared" si="3"/>
        <v>8149384428.4089146</v>
      </c>
      <c r="V56" s="110">
        <f t="shared" si="3"/>
        <v>7929626308.4556198</v>
      </c>
      <c r="W56" s="110">
        <f t="shared" si="3"/>
        <v>7752196037.3143778</v>
      </c>
      <c r="X56" s="110">
        <f t="shared" si="3"/>
        <v>7628041570.4780903</v>
      </c>
      <c r="Y56" s="110">
        <f t="shared" si="3"/>
        <v>7551167682.4934874</v>
      </c>
      <c r="Z56" s="110">
        <f t="shared" si="3"/>
        <v>7480034394.3966961</v>
      </c>
      <c r="AA56" s="110">
        <f t="shared" si="3"/>
        <v>7410836912.8078976</v>
      </c>
      <c r="AB56" s="110">
        <f t="shared" si="3"/>
        <v>7351664153.370369</v>
      </c>
      <c r="AC56" s="110">
        <f t="shared" si="3"/>
        <v>7290656618.9014311</v>
      </c>
      <c r="AD56" s="110">
        <f t="shared" si="3"/>
        <v>7227308789.2795076</v>
      </c>
      <c r="AE56" s="110">
        <f t="shared" si="3"/>
        <v>7303644717.5139198</v>
      </c>
      <c r="AF56" s="110">
        <f t="shared" si="3"/>
        <v>7391069737.6758938</v>
      </c>
      <c r="AG56" s="110">
        <f t="shared" si="3"/>
        <v>7476987083.9707499</v>
      </c>
      <c r="AH56" s="110">
        <f t="shared" si="3"/>
        <v>7561719349.9141006</v>
      </c>
      <c r="AI56" s="110">
        <f t="shared" si="3"/>
        <v>7644522178.2945213</v>
      </c>
      <c r="AJ56" s="110">
        <f t="shared" si="3"/>
        <v>7724507071.4409199</v>
      </c>
      <c r="AK56" s="110">
        <f t="shared" si="3"/>
        <v>7801684149.4836779</v>
      </c>
      <c r="AL56" s="110">
        <f t="shared" si="3"/>
        <v>7876685512.7829628</v>
      </c>
      <c r="AM56" s="110">
        <f t="shared" si="3"/>
        <v>7950721083.7229567</v>
      </c>
      <c r="AN56" s="110">
        <f t="shared" si="3"/>
        <v>8024237569.2888184</v>
      </c>
      <c r="AO56" s="110">
        <f t="shared" si="3"/>
        <v>8095876076.6266861</v>
      </c>
      <c r="AP56" s="110">
        <f t="shared" si="3"/>
        <v>8164799942.1383362</v>
      </c>
      <c r="AQ56" s="110">
        <f t="shared" si="3"/>
        <v>8231363775.0634689</v>
      </c>
      <c r="AR56" s="110">
        <f t="shared" si="3"/>
        <v>8295846784.9260941</v>
      </c>
      <c r="AS56" s="110">
        <f t="shared" si="3"/>
        <v>8358112635.0433941</v>
      </c>
      <c r="AT56" s="110">
        <f t="shared" si="3"/>
        <v>8417842442.7431879</v>
      </c>
      <c r="AU56" s="110">
        <f t="shared" si="3"/>
        <v>8474973894.2283087</v>
      </c>
      <c r="AV56" s="110">
        <f t="shared" si="3"/>
        <v>8529700851.8211145</v>
      </c>
      <c r="AW56" s="110">
        <f t="shared" si="3"/>
        <v>8582164338.0522366</v>
      </c>
      <c r="AX56" s="110">
        <f t="shared" si="3"/>
        <v>8632181925.3817844</v>
      </c>
      <c r="AY56" s="110">
        <f t="shared" si="3"/>
        <v>8679441005.4570274</v>
      </c>
      <c r="AZ56" s="110">
        <f t="shared" si="3"/>
        <v>8723853929.5349998</v>
      </c>
      <c r="BA56" s="110">
        <f t="shared" si="3"/>
        <v>8765567948.9003716</v>
      </c>
      <c r="BB56" s="110">
        <f t="shared" si="3"/>
        <v>8804715888.9772015</v>
      </c>
      <c r="BC56" s="110">
        <f t="shared" si="3"/>
        <v>8841179939.5416431</v>
      </c>
      <c r="BD56" s="110">
        <f t="shared" si="3"/>
        <v>8874730290.7537766</v>
      </c>
      <c r="BE56" s="110">
        <f t="shared" si="3"/>
        <v>8905317452.575613</v>
      </c>
      <c r="BF56" s="110">
        <f t="shared" si="3"/>
        <v>8933090685.5898285</v>
      </c>
      <c r="BG56" s="110">
        <f t="shared" si="3"/>
        <v>8952584669.2554302</v>
      </c>
      <c r="BH56" s="110">
        <f t="shared" si="3"/>
        <v>8965159176.1393986</v>
      </c>
      <c r="BI56" s="110">
        <f t="shared" si="3"/>
        <v>8977750167.8544083</v>
      </c>
      <c r="BJ56" s="110">
        <f t="shared" si="3"/>
        <v>8990357667.9266243</v>
      </c>
      <c r="BK56" s="110">
        <f t="shared" si="2"/>
        <v>9002981699.128788</v>
      </c>
    </row>
    <row r="57" spans="2:64">
      <c r="C57" s="51" t="str">
        <v>Llamadas salientes Local a otros operadores fijos</v>
      </c>
      <c r="G57" s="51" t="str">
        <v>Minutos</v>
      </c>
      <c r="N57" s="110">
        <f t="shared" si="3"/>
        <v>0</v>
      </c>
      <c r="O57" s="110">
        <f t="shared" si="3"/>
        <v>0</v>
      </c>
      <c r="P57" s="110">
        <f t="shared" si="3"/>
        <v>1518442068.8571973</v>
      </c>
      <c r="Q57" s="110">
        <f t="shared" si="3"/>
        <v>4504130803.1287374</v>
      </c>
      <c r="R57" s="110">
        <f t="shared" si="3"/>
        <v>7564806082.3998423</v>
      </c>
      <c r="S57" s="110">
        <f t="shared" si="3"/>
        <v>9600392755.6665936</v>
      </c>
      <c r="T57" s="110">
        <f t="shared" si="3"/>
        <v>11209695741.898573</v>
      </c>
      <c r="U57" s="110">
        <f t="shared" si="3"/>
        <v>10576584510.799927</v>
      </c>
      <c r="V57" s="110">
        <f t="shared" si="3"/>
        <v>10198731692.521259</v>
      </c>
      <c r="W57" s="110">
        <f t="shared" si="3"/>
        <v>9908675113.2934914</v>
      </c>
      <c r="X57" s="110">
        <f t="shared" si="3"/>
        <v>9708219889.819128</v>
      </c>
      <c r="Y57" s="110">
        <f t="shared" si="3"/>
        <v>9581920486.9155235</v>
      </c>
      <c r="Z57" s="110">
        <f t="shared" si="3"/>
        <v>9472204088.6476669</v>
      </c>
      <c r="AA57" s="110">
        <f t="shared" si="3"/>
        <v>9371258542.725914</v>
      </c>
      <c r="AB57" s="110">
        <f t="shared" si="3"/>
        <v>9287292541.0024128</v>
      </c>
      <c r="AC57" s="110">
        <f t="shared" si="3"/>
        <v>9203947191.4164238</v>
      </c>
      <c r="AD57" s="110">
        <f t="shared" si="3"/>
        <v>9119666308.0989876</v>
      </c>
      <c r="AE57" s="110">
        <f t="shared" si="3"/>
        <v>9212972631.3306217</v>
      </c>
      <c r="AF57" s="110">
        <f t="shared" si="3"/>
        <v>9321136426.5482197</v>
      </c>
      <c r="AG57" s="110">
        <f t="shared" si="3"/>
        <v>9428005984.4273853</v>
      </c>
      <c r="AH57" s="110">
        <f t="shared" si="3"/>
        <v>9533807662.5745869</v>
      </c>
      <c r="AI57" s="110">
        <f t="shared" si="3"/>
        <v>9637476200.413126</v>
      </c>
      <c r="AJ57" s="110">
        <f t="shared" si="3"/>
        <v>9737802565.1893005</v>
      </c>
      <c r="AK57" s="110">
        <f t="shared" si="3"/>
        <v>9834737104.6792812</v>
      </c>
      <c r="AL57" s="110">
        <f t="shared" si="3"/>
        <v>9929032723.3423214</v>
      </c>
      <c r="AM57" s="110">
        <f t="shared" si="3"/>
        <v>10022183673.872171</v>
      </c>
      <c r="AN57" s="110">
        <f t="shared" si="3"/>
        <v>10114731286.482746</v>
      </c>
      <c r="AO57" s="110">
        <f t="shared" si="3"/>
        <v>10204947394.144955</v>
      </c>
      <c r="AP57" s="110">
        <f t="shared" si="3"/>
        <v>10291766711.564939</v>
      </c>
      <c r="AQ57" s="110">
        <f t="shared" si="3"/>
        <v>10375628753.677633</v>
      </c>
      <c r="AR57" s="110">
        <f t="shared" si="3"/>
        <v>10456880217.245317</v>
      </c>
      <c r="AS57" s="110">
        <f t="shared" si="3"/>
        <v>10535345570.53496</v>
      </c>
      <c r="AT57" s="110">
        <f t="shared" si="3"/>
        <v>10610620286.473055</v>
      </c>
      <c r="AU57" s="110">
        <f t="shared" si="3"/>
        <v>10682624014.147373</v>
      </c>
      <c r="AV57" s="110">
        <f t="shared" si="3"/>
        <v>10751599850.832632</v>
      </c>
      <c r="AW57" s="110">
        <f t="shared" si="3"/>
        <v>10817724668.354078</v>
      </c>
      <c r="AX57" s="110">
        <f t="shared" si="3"/>
        <v>10880767898.97518</v>
      </c>
      <c r="AY57" s="110">
        <f t="shared" si="3"/>
        <v>10940335070.041677</v>
      </c>
      <c r="AZ57" s="110">
        <f t="shared" si="3"/>
        <v>10996315398.401941</v>
      </c>
      <c r="BA57" s="110">
        <f t="shared" si="3"/>
        <v>11048894280.751423</v>
      </c>
      <c r="BB57" s="110">
        <f t="shared" si="3"/>
        <v>11098238993.85247</v>
      </c>
      <c r="BC57" s="110">
        <f t="shared" si="3"/>
        <v>11144200935.841557</v>
      </c>
      <c r="BD57" s="110">
        <f t="shared" si="3"/>
        <v>11186490361.933315</v>
      </c>
      <c r="BE57" s="110">
        <f t="shared" si="3"/>
        <v>11225044840.108446</v>
      </c>
      <c r="BF57" s="110">
        <f t="shared" si="3"/>
        <v>11260052476.325918</v>
      </c>
      <c r="BG57" s="110">
        <f t="shared" si="3"/>
        <v>11284624275.836632</v>
      </c>
      <c r="BH57" s="110">
        <f t="shared" si="3"/>
        <v>11300474198.470184</v>
      </c>
      <c r="BI57" s="110">
        <f t="shared" si="3"/>
        <v>11316344927.596563</v>
      </c>
      <c r="BJ57" s="110">
        <f t="shared" si="3"/>
        <v>11332236484.447281</v>
      </c>
      <c r="BK57" s="110">
        <f t="shared" si="2"/>
        <v>11348148891.878027</v>
      </c>
    </row>
    <row r="58" spans="2:64">
      <c r="C58" s="51" t="str">
        <v>Llamadas salientes larga Distancia a otros operadores fijos</v>
      </c>
      <c r="G58" s="51" t="str">
        <v>Minutos</v>
      </c>
      <c r="N58" s="110">
        <f t="shared" si="3"/>
        <v>0</v>
      </c>
      <c r="O58" s="110">
        <f t="shared" si="3"/>
        <v>0</v>
      </c>
      <c r="P58" s="110">
        <f t="shared" si="3"/>
        <v>400545782.34890592</v>
      </c>
      <c r="Q58" s="110">
        <f t="shared" si="3"/>
        <v>1429994973.8476403</v>
      </c>
      <c r="R58" s="110">
        <f t="shared" si="3"/>
        <v>2720730157.2194457</v>
      </c>
      <c r="S58" s="110">
        <f t="shared" si="3"/>
        <v>3915002325.6491146</v>
      </c>
      <c r="T58" s="110">
        <f t="shared" si="3"/>
        <v>5012044108.3315563</v>
      </c>
      <c r="U58" s="110">
        <f t="shared" si="3"/>
        <v>4728969394.368886</v>
      </c>
      <c r="V58" s="110">
        <f t="shared" si="3"/>
        <v>4560025023.7744598</v>
      </c>
      <c r="W58" s="110">
        <f t="shared" si="3"/>
        <v>4430335833.0529366</v>
      </c>
      <c r="X58" s="110">
        <f t="shared" si="3"/>
        <v>4340708920.3398876</v>
      </c>
      <c r="Y58" s="110">
        <f t="shared" si="3"/>
        <v>4284238326.2413549</v>
      </c>
      <c r="Z58" s="110">
        <f t="shared" si="3"/>
        <v>4235182273.3218822</v>
      </c>
      <c r="AA58" s="110">
        <f t="shared" si="3"/>
        <v>4190047816.4776735</v>
      </c>
      <c r="AB58" s="110">
        <f t="shared" si="3"/>
        <v>4152505200.3417645</v>
      </c>
      <c r="AC58" s="110">
        <f t="shared" si="3"/>
        <v>4115240088.2488518</v>
      </c>
      <c r="AD58" s="110">
        <f t="shared" si="3"/>
        <v>4077556683.2392712</v>
      </c>
      <c r="AE58" s="110">
        <f t="shared" si="3"/>
        <v>4119275514.721488</v>
      </c>
      <c r="AF58" s="110">
        <f t="shared" si="3"/>
        <v>4167637372.6199903</v>
      </c>
      <c r="AG58" s="110">
        <f t="shared" si="3"/>
        <v>4215420555.1667056</v>
      </c>
      <c r="AH58" s="110">
        <f t="shared" si="3"/>
        <v>4262726270.6668348</v>
      </c>
      <c r="AI58" s="110">
        <f t="shared" si="3"/>
        <v>4309078223.1423082</v>
      </c>
      <c r="AJ58" s="110">
        <f t="shared" si="3"/>
        <v>4353935833.6488342</v>
      </c>
      <c r="AK58" s="110">
        <f t="shared" si="3"/>
        <v>4397276901.8393526</v>
      </c>
      <c r="AL58" s="110">
        <f t="shared" si="3"/>
        <v>4439438064.0014153</v>
      </c>
      <c r="AM58" s="110">
        <f t="shared" si="3"/>
        <v>4481087425.7270479</v>
      </c>
      <c r="AN58" s="110">
        <f t="shared" si="3"/>
        <v>4522467024.8888025</v>
      </c>
      <c r="AO58" s="110">
        <f t="shared" si="3"/>
        <v>4562804168.848465</v>
      </c>
      <c r="AP58" s="110">
        <f t="shared" si="3"/>
        <v>4601622550.5765047</v>
      </c>
      <c r="AQ58" s="110">
        <f t="shared" si="3"/>
        <v>4639118684.6163025</v>
      </c>
      <c r="AR58" s="110">
        <f t="shared" si="3"/>
        <v>4675447584.9401169</v>
      </c>
      <c r="AS58" s="110">
        <f t="shared" si="3"/>
        <v>4710530768.3483496</v>
      </c>
      <c r="AT58" s="110">
        <f t="shared" si="3"/>
        <v>4744187363.9608154</v>
      </c>
      <c r="AU58" s="110">
        <f t="shared" si="3"/>
        <v>4776381445.5288897</v>
      </c>
      <c r="AV58" s="110">
        <f t="shared" si="3"/>
        <v>4807221705.945899</v>
      </c>
      <c r="AW58" s="110">
        <f t="shared" si="3"/>
        <v>4836787227.5892839</v>
      </c>
      <c r="AX58" s="110">
        <f t="shared" si="3"/>
        <v>4864974919.7336521</v>
      </c>
      <c r="AY58" s="110">
        <f t="shared" si="3"/>
        <v>4891608406.9993162</v>
      </c>
      <c r="AZ58" s="110">
        <f t="shared" si="3"/>
        <v>4916638156.3699274</v>
      </c>
      <c r="BA58" s="110">
        <f t="shared" si="3"/>
        <v>4940147061.836236</v>
      </c>
      <c r="BB58" s="110">
        <f t="shared" si="3"/>
        <v>4962209915.6611633</v>
      </c>
      <c r="BC58" s="110">
        <f t="shared" si="3"/>
        <v>4982760275.4441538</v>
      </c>
      <c r="BD58" s="110">
        <f t="shared" si="3"/>
        <v>5001668591.4027834</v>
      </c>
      <c r="BE58" s="110">
        <f t="shared" si="3"/>
        <v>5018906949.1278019</v>
      </c>
      <c r="BF58" s="110">
        <f t="shared" si="3"/>
        <v>5034559453.967392</v>
      </c>
      <c r="BG58" s="110">
        <f t="shared" si="3"/>
        <v>5045545920.1306486</v>
      </c>
      <c r="BH58" s="110">
        <f t="shared" si="3"/>
        <v>5052632687.9771729</v>
      </c>
      <c r="BI58" s="110">
        <f t="shared" si="3"/>
        <v>5059728758.7577095</v>
      </c>
      <c r="BJ58" s="110">
        <f t="shared" si="3"/>
        <v>5066834141.9652262</v>
      </c>
      <c r="BK58" s="110">
        <f t="shared" si="2"/>
        <v>5073948847.8188868</v>
      </c>
    </row>
    <row r="59" spans="2:64">
      <c r="C59" s="51" t="str">
        <v>Llamadas salientes a móvil</v>
      </c>
      <c r="G59" s="51" t="str">
        <v>Minutos</v>
      </c>
      <c r="N59" s="110">
        <f t="shared" si="3"/>
        <v>0</v>
      </c>
      <c r="O59" s="110">
        <f t="shared" si="3"/>
        <v>0</v>
      </c>
      <c r="P59" s="110">
        <f t="shared" si="3"/>
        <v>682518141.15711224</v>
      </c>
      <c r="Q59" s="110">
        <f t="shared" si="3"/>
        <v>1419095097.6405842</v>
      </c>
      <c r="R59" s="110">
        <f t="shared" si="3"/>
        <v>2283271839.9681387</v>
      </c>
      <c r="S59" s="110">
        <f t="shared" si="3"/>
        <v>3063809435.5194969</v>
      </c>
      <c r="T59" s="110">
        <f t="shared" si="3"/>
        <v>4219035208.6301212</v>
      </c>
      <c r="U59" s="110">
        <f t="shared" si="3"/>
        <v>4739375300.6596508</v>
      </c>
      <c r="V59" s="110">
        <f t="shared" si="3"/>
        <v>5315241738.0458469</v>
      </c>
      <c r="W59" s="110">
        <f t="shared" si="3"/>
        <v>5854218831.5027609</v>
      </c>
      <c r="X59" s="110">
        <f t="shared" si="3"/>
        <v>6315574317.0129747</v>
      </c>
      <c r="Y59" s="110">
        <f t="shared" si="3"/>
        <v>6735551203.3592644</v>
      </c>
      <c r="Z59" s="110">
        <f t="shared" si="3"/>
        <v>7101658229.2433462</v>
      </c>
      <c r="AA59" s="110">
        <f t="shared" si="3"/>
        <v>7436536607.2475386</v>
      </c>
      <c r="AB59" s="110">
        <f t="shared" si="3"/>
        <v>7706523289.0582819</v>
      </c>
      <c r="AC59" s="110">
        <f t="shared" si="3"/>
        <v>7970258161.86201</v>
      </c>
      <c r="AD59" s="110">
        <f t="shared" si="3"/>
        <v>8228202034.5493641</v>
      </c>
      <c r="AE59" s="110">
        <f t="shared" si="3"/>
        <v>8325407906.1416817</v>
      </c>
      <c r="AF59" s="110">
        <f t="shared" si="3"/>
        <v>8376450824.3610706</v>
      </c>
      <c r="AG59" s="110">
        <f t="shared" si="3"/>
        <v>8425635792.1842337</v>
      </c>
      <c r="AH59" s="110">
        <f t="shared" si="3"/>
        <v>8472933147.821475</v>
      </c>
      <c r="AI59" s="110">
        <f t="shared" si="3"/>
        <v>8518140317.0424452</v>
      </c>
      <c r="AJ59" s="110">
        <f t="shared" si="3"/>
        <v>8561033880.9606409</v>
      </c>
      <c r="AK59" s="110">
        <f t="shared" si="3"/>
        <v>8601548829.7096634</v>
      </c>
      <c r="AL59" s="110">
        <f t="shared" si="3"/>
        <v>8639726397.0369682</v>
      </c>
      <c r="AM59" s="110">
        <f t="shared" si="3"/>
        <v>8675708688.100565</v>
      </c>
      <c r="AN59" s="110">
        <f t="shared" si="3"/>
        <v>8709523158.5801487</v>
      </c>
      <c r="AO59" s="110">
        <f t="shared" si="3"/>
        <v>8740923006.2368336</v>
      </c>
      <c r="AP59" s="110">
        <f t="shared" si="3"/>
        <v>8769772390.9417057</v>
      </c>
      <c r="AQ59" s="110">
        <f t="shared" si="3"/>
        <v>8796123357.3918514</v>
      </c>
      <c r="AR59" s="110">
        <f t="shared" si="3"/>
        <v>8819996599.5605869</v>
      </c>
      <c r="AS59" s="110">
        <f t="shared" si="3"/>
        <v>8841361774.4264755</v>
      </c>
      <c r="AT59" s="110">
        <f t="shared" si="3"/>
        <v>8860204346.7115574</v>
      </c>
      <c r="AU59" s="110">
        <f t="shared" si="3"/>
        <v>8876574595.8490562</v>
      </c>
      <c r="AV59" s="110">
        <f t="shared" si="3"/>
        <v>8890545931.5708656</v>
      </c>
      <c r="AW59" s="110">
        <f t="shared" si="3"/>
        <v>8902156479.9666252</v>
      </c>
      <c r="AX59" s="110">
        <f t="shared" si="3"/>
        <v>8911395162.1870995</v>
      </c>
      <c r="AY59" s="110">
        <f t="shared" si="3"/>
        <v>8918257858.9489269</v>
      </c>
      <c r="AZ59" s="110">
        <f t="shared" si="3"/>
        <v>8922791020.2640724</v>
      </c>
      <c r="BA59" s="110">
        <f t="shared" si="3"/>
        <v>8925066055.6803951</v>
      </c>
      <c r="BB59" s="110">
        <f t="shared" si="3"/>
        <v>8925132198.1934395</v>
      </c>
      <c r="BC59" s="110">
        <f t="shared" si="3"/>
        <v>8922993711.6241665</v>
      </c>
      <c r="BD59" s="110">
        <f t="shared" si="3"/>
        <v>8918645827.789505</v>
      </c>
      <c r="BE59" s="110">
        <f t="shared" si="3"/>
        <v>8912116617.4434223</v>
      </c>
      <c r="BF59" s="110">
        <f t="shared" si="3"/>
        <v>8903459425.9916077</v>
      </c>
      <c r="BG59" s="110">
        <f t="shared" si="3"/>
        <v>8895914600.2896748</v>
      </c>
      <c r="BH59" s="110">
        <f t="shared" si="3"/>
        <v>8890538489.0310135</v>
      </c>
      <c r="BI59" s="110">
        <f t="shared" si="3"/>
        <v>8885161082.1016712</v>
      </c>
      <c r="BJ59" s="110">
        <f t="shared" si="3"/>
        <v>8879782389.1911011</v>
      </c>
      <c r="BK59" s="110">
        <f t="shared" si="2"/>
        <v>8874402419.9854279</v>
      </c>
    </row>
    <row r="60" spans="2:64">
      <c r="C60" s="51" t="str">
        <v>Llamadas salientes a internacional</v>
      </c>
      <c r="G60" s="51" t="str">
        <v>Minutos</v>
      </c>
      <c r="N60" s="110">
        <f t="shared" si="3"/>
        <v>0</v>
      </c>
      <c r="O60" s="110">
        <f t="shared" si="3"/>
        <v>0</v>
      </c>
      <c r="P60" s="110">
        <f t="shared" si="3"/>
        <v>280452523</v>
      </c>
      <c r="Q60" s="110">
        <f t="shared" si="3"/>
        <v>634774413.39999998</v>
      </c>
      <c r="R60" s="110">
        <f t="shared" si="3"/>
        <v>928846897.20000005</v>
      </c>
      <c r="S60" s="110">
        <f t="shared" si="3"/>
        <v>1250162135.6000001</v>
      </c>
      <c r="T60" s="110">
        <f t="shared" si="3"/>
        <v>1753619321</v>
      </c>
      <c r="U60" s="110">
        <f t="shared" si="3"/>
        <v>1867449484.5178657</v>
      </c>
      <c r="V60" s="110">
        <f t="shared" si="3"/>
        <v>1841398133.6574416</v>
      </c>
      <c r="W60" s="110">
        <f t="shared" si="3"/>
        <v>1824450966.8486447</v>
      </c>
      <c r="X60" s="110">
        <f t="shared" si="3"/>
        <v>1816340920.6119025</v>
      </c>
      <c r="Y60" s="110">
        <f t="shared" si="3"/>
        <v>1816916237.4718771</v>
      </c>
      <c r="Z60" s="110">
        <f t="shared" si="3"/>
        <v>1816929742.7042472</v>
      </c>
      <c r="AA60" s="110">
        <f t="shared" si="3"/>
        <v>1816392662.89694</v>
      </c>
      <c r="AB60" s="110">
        <f t="shared" si="3"/>
        <v>1815379971.4502547</v>
      </c>
      <c r="AC60" s="110">
        <f t="shared" si="3"/>
        <v>1813910962.9122334</v>
      </c>
      <c r="AD60" s="110">
        <f t="shared" si="3"/>
        <v>1811846422.0183203</v>
      </c>
      <c r="AE60" s="110">
        <f t="shared" si="3"/>
        <v>1831236572.623585</v>
      </c>
      <c r="AF60" s="110">
        <f t="shared" si="3"/>
        <v>1850951462.081476</v>
      </c>
      <c r="AG60" s="110">
        <f t="shared" si="3"/>
        <v>1870319906.3724408</v>
      </c>
      <c r="AH60" s="110">
        <f t="shared" si="3"/>
        <v>1889394680.9044237</v>
      </c>
      <c r="AI60" s="110">
        <f t="shared" si="3"/>
        <v>1908008916.6382182</v>
      </c>
      <c r="AJ60" s="110">
        <f t="shared" si="3"/>
        <v>1925968075.8741429</v>
      </c>
      <c r="AK60" s="110">
        <f t="shared" si="3"/>
        <v>1943267575.1169269</v>
      </c>
      <c r="AL60" s="110">
        <f t="shared" si="3"/>
        <v>1960034168.5061107</v>
      </c>
      <c r="AM60" s="110">
        <f t="shared" si="3"/>
        <v>1976516454.7638464</v>
      </c>
      <c r="AN60" s="110">
        <f t="shared" si="3"/>
        <v>1992804510.7514608</v>
      </c>
      <c r="AO60" s="110">
        <f t="shared" si="3"/>
        <v>2008612324.5008528</v>
      </c>
      <c r="AP60" s="110">
        <f t="shared" si="3"/>
        <v>2023764409.6290631</v>
      </c>
      <c r="AQ60" s="110">
        <f t="shared" si="3"/>
        <v>2038334167.2727556</v>
      </c>
      <c r="AR60" s="110">
        <f t="shared" si="3"/>
        <v>2052378565.0611591</v>
      </c>
      <c r="AS60" s="110">
        <f t="shared" si="3"/>
        <v>2065868536.9267025</v>
      </c>
      <c r="AT60" s="110">
        <f t="shared" si="3"/>
        <v>2078738879.8543465</v>
      </c>
      <c r="AU60" s="110">
        <f t="shared" si="3"/>
        <v>2090979038.7625008</v>
      </c>
      <c r="AV60" s="110">
        <f t="shared" si="3"/>
        <v>2102631233.9775224</v>
      </c>
      <c r="AW60" s="110">
        <f t="shared" si="3"/>
        <v>2113725528.3840418</v>
      </c>
      <c r="AX60" s="110">
        <f t="shared" si="3"/>
        <v>2124224555.3163462</v>
      </c>
      <c r="AY60" s="110">
        <f t="shared" si="3"/>
        <v>2134064956.3367596</v>
      </c>
      <c r="AZ60" s="110">
        <f t="shared" si="3"/>
        <v>2143230987.3253489</v>
      </c>
      <c r="BA60" s="110">
        <f t="shared" si="3"/>
        <v>2151755431.4525557</v>
      </c>
      <c r="BB60" s="110">
        <f t="shared" si="3"/>
        <v>2159667215.0452418</v>
      </c>
      <c r="BC60" s="110">
        <f t="shared" si="3"/>
        <v>2166942712.6074586</v>
      </c>
      <c r="BD60" s="110">
        <f t="shared" si="3"/>
        <v>2173535288.0064316</v>
      </c>
      <c r="BE60" s="110">
        <f t="shared" si="3"/>
        <v>2179436137.5774632</v>
      </c>
      <c r="BF60" s="110">
        <f t="shared" si="3"/>
        <v>2184677690.4811988</v>
      </c>
      <c r="BG60" s="110">
        <f t="shared" si="3"/>
        <v>2188294068.2498045</v>
      </c>
      <c r="BH60" s="110">
        <f t="shared" si="3"/>
        <v>2190605060.4648652</v>
      </c>
      <c r="BI60" s="110">
        <f t="shared" si="3"/>
        <v>2192919329.5020332</v>
      </c>
      <c r="BJ60" s="110">
        <f t="shared" si="3"/>
        <v>2195236880.0076089</v>
      </c>
      <c r="BK60" s="110">
        <f t="shared" si="2"/>
        <v>2197557716.6344805</v>
      </c>
    </row>
    <row r="61" spans="2:64">
      <c r="C61" s="51" t="str">
        <v>Llamadas salientes a números no geográficos</v>
      </c>
      <c r="G61" s="51" t="str">
        <v>Minutos</v>
      </c>
      <c r="N61" s="110">
        <f t="shared" si="3"/>
        <v>0</v>
      </c>
      <c r="O61" s="110">
        <f t="shared" si="3"/>
        <v>0</v>
      </c>
      <c r="P61" s="110">
        <f t="shared" si="3"/>
        <v>39510559.37664447</v>
      </c>
      <c r="Q61" s="110">
        <f t="shared" si="3"/>
        <v>72393747.254677624</v>
      </c>
      <c r="R61" s="110">
        <f t="shared" ref="R61:BJ61" si="4">R19*R$48</f>
        <v>99718896.629363135</v>
      </c>
      <c r="S61" s="110">
        <f t="shared" si="4"/>
        <v>118718150.80002105</v>
      </c>
      <c r="T61" s="110">
        <f t="shared" si="4"/>
        <v>141429809.53242183</v>
      </c>
      <c r="U61" s="110">
        <f t="shared" si="4"/>
        <v>137300113.24830452</v>
      </c>
      <c r="V61" s="110">
        <f t="shared" si="4"/>
        <v>135384745.01314661</v>
      </c>
      <c r="W61" s="110">
        <f t="shared" si="4"/>
        <v>134138741.87283328</v>
      </c>
      <c r="X61" s="110">
        <f t="shared" si="4"/>
        <v>133542468.57281351</v>
      </c>
      <c r="Y61" s="110">
        <f t="shared" si="4"/>
        <v>133584767.47871864</v>
      </c>
      <c r="Z61" s="110">
        <f t="shared" si="4"/>
        <v>133585760.42120475</v>
      </c>
      <c r="AA61" s="110">
        <f t="shared" si="4"/>
        <v>133546272.81044044</v>
      </c>
      <c r="AB61" s="110">
        <f t="shared" si="4"/>
        <v>133471816.90067247</v>
      </c>
      <c r="AC61" s="110">
        <f t="shared" si="4"/>
        <v>133363811.28107996</v>
      </c>
      <c r="AD61" s="110">
        <f t="shared" si="4"/>
        <v>133212020.45573767</v>
      </c>
      <c r="AE61" s="110">
        <f t="shared" si="4"/>
        <v>134637638.60288227</v>
      </c>
      <c r="AF61" s="110">
        <f t="shared" si="4"/>
        <v>136087132.45944309</v>
      </c>
      <c r="AG61" s="110">
        <f t="shared" si="4"/>
        <v>137511154.6976026</v>
      </c>
      <c r="AH61" s="110">
        <f t="shared" si="4"/>
        <v>138913585.51307565</v>
      </c>
      <c r="AI61" s="110">
        <f t="shared" si="4"/>
        <v>140282156.22701943</v>
      </c>
      <c r="AJ61" s="110">
        <f t="shared" si="4"/>
        <v>141602563.88322622</v>
      </c>
      <c r="AK61" s="110">
        <f t="shared" si="4"/>
        <v>142874471.49029407</v>
      </c>
      <c r="AL61" s="110">
        <f t="shared" si="4"/>
        <v>144107198.3673574</v>
      </c>
      <c r="AM61" s="110">
        <f t="shared" si="4"/>
        <v>145319022.1883173</v>
      </c>
      <c r="AN61" s="110">
        <f t="shared" si="4"/>
        <v>146516565.65615124</v>
      </c>
      <c r="AO61" s="110">
        <f t="shared" si="4"/>
        <v>147678800.37039301</v>
      </c>
      <c r="AP61" s="110">
        <f t="shared" si="4"/>
        <v>148792824.08096653</v>
      </c>
      <c r="AQ61" s="110">
        <f t="shared" si="4"/>
        <v>149864033.44489524</v>
      </c>
      <c r="AR61" s="110">
        <f t="shared" si="4"/>
        <v>150896616.88173714</v>
      </c>
      <c r="AS61" s="110">
        <f t="shared" si="4"/>
        <v>151888437.37284598</v>
      </c>
      <c r="AT61" s="110">
        <f t="shared" si="4"/>
        <v>152834701.01004753</v>
      </c>
      <c r="AU61" s="110">
        <f t="shared" si="4"/>
        <v>153734631.7541987</v>
      </c>
      <c r="AV61" s="110">
        <f t="shared" si="4"/>
        <v>154591333.7618714</v>
      </c>
      <c r="AW61" s="110">
        <f t="shared" si="4"/>
        <v>155407017.34049222</v>
      </c>
      <c r="AX61" s="110">
        <f t="shared" si="4"/>
        <v>156178935.18820554</v>
      </c>
      <c r="AY61" s="110">
        <f t="shared" si="4"/>
        <v>156902429.0153279</v>
      </c>
      <c r="AZ61" s="110">
        <f t="shared" si="4"/>
        <v>157576341.27009267</v>
      </c>
      <c r="BA61" s="110">
        <f t="shared" si="4"/>
        <v>158203082.26295361</v>
      </c>
      <c r="BB61" s="110">
        <f t="shared" si="4"/>
        <v>158784778.73842871</v>
      </c>
      <c r="BC61" s="110">
        <f t="shared" si="4"/>
        <v>159319693.68392619</v>
      </c>
      <c r="BD61" s="110">
        <f t="shared" si="4"/>
        <v>159804398.280426</v>
      </c>
      <c r="BE61" s="110">
        <f t="shared" si="4"/>
        <v>160238245.25785732</v>
      </c>
      <c r="BF61" s="110">
        <f t="shared" si="4"/>
        <v>160623618.89888287</v>
      </c>
      <c r="BG61" s="110">
        <f t="shared" si="4"/>
        <v>160889505.11497319</v>
      </c>
      <c r="BH61" s="110">
        <f t="shared" si="4"/>
        <v>161059415.73128399</v>
      </c>
      <c r="BI61" s="110">
        <f t="shared" si="4"/>
        <v>161229567.26872826</v>
      </c>
      <c r="BJ61" s="110">
        <f t="shared" si="4"/>
        <v>161399960.06891495</v>
      </c>
      <c r="BK61" s="110">
        <f t="shared" ref="BK61:BK66" si="5">BK19*BK$48</f>
        <v>161570594.47393745</v>
      </c>
    </row>
    <row r="62" spans="2:64">
      <c r="C62" s="51" t="str">
        <v>Fixed Service8</v>
      </c>
      <c r="G62" s="51" t="str">
        <v>Fixed Unit8</v>
      </c>
      <c r="N62" s="110">
        <f t="shared" ref="N62:BJ67" si="6">N20*N$48</f>
        <v>0</v>
      </c>
      <c r="O62" s="110">
        <f t="shared" si="6"/>
        <v>0</v>
      </c>
      <c r="P62" s="110">
        <f t="shared" si="6"/>
        <v>0</v>
      </c>
      <c r="Q62" s="110">
        <f t="shared" si="6"/>
        <v>0</v>
      </c>
      <c r="R62" s="110">
        <f t="shared" si="6"/>
        <v>0</v>
      </c>
      <c r="S62" s="110">
        <f t="shared" si="6"/>
        <v>0</v>
      </c>
      <c r="T62" s="110">
        <f t="shared" si="6"/>
        <v>0</v>
      </c>
      <c r="U62" s="110">
        <f t="shared" si="6"/>
        <v>0</v>
      </c>
      <c r="V62" s="110">
        <f t="shared" si="6"/>
        <v>0</v>
      </c>
      <c r="W62" s="110">
        <f t="shared" si="6"/>
        <v>0</v>
      </c>
      <c r="X62" s="110">
        <f t="shared" si="6"/>
        <v>0</v>
      </c>
      <c r="Y62" s="110">
        <f t="shared" si="6"/>
        <v>0</v>
      </c>
      <c r="Z62" s="110">
        <f t="shared" si="6"/>
        <v>0</v>
      </c>
      <c r="AA62" s="110">
        <f t="shared" si="6"/>
        <v>0</v>
      </c>
      <c r="AB62" s="110">
        <f t="shared" si="6"/>
        <v>0</v>
      </c>
      <c r="AC62" s="110">
        <f t="shared" si="6"/>
        <v>0</v>
      </c>
      <c r="AD62" s="110">
        <f t="shared" si="6"/>
        <v>0</v>
      </c>
      <c r="AE62" s="110">
        <f t="shared" si="6"/>
        <v>0</v>
      </c>
      <c r="AF62" s="110">
        <f t="shared" si="6"/>
        <v>0</v>
      </c>
      <c r="AG62" s="110">
        <f t="shared" si="6"/>
        <v>0</v>
      </c>
      <c r="AH62" s="110">
        <f t="shared" si="6"/>
        <v>0</v>
      </c>
      <c r="AI62" s="110">
        <f t="shared" si="6"/>
        <v>0</v>
      </c>
      <c r="AJ62" s="110">
        <f t="shared" si="6"/>
        <v>0</v>
      </c>
      <c r="AK62" s="110">
        <f t="shared" si="6"/>
        <v>0</v>
      </c>
      <c r="AL62" s="110">
        <f t="shared" si="6"/>
        <v>0</v>
      </c>
      <c r="AM62" s="110">
        <f t="shared" si="6"/>
        <v>0</v>
      </c>
      <c r="AN62" s="110">
        <f t="shared" si="6"/>
        <v>0</v>
      </c>
      <c r="AO62" s="110">
        <f t="shared" si="6"/>
        <v>0</v>
      </c>
      <c r="AP62" s="110">
        <f t="shared" si="6"/>
        <v>0</v>
      </c>
      <c r="AQ62" s="110">
        <f t="shared" si="6"/>
        <v>0</v>
      </c>
      <c r="AR62" s="110">
        <f t="shared" si="6"/>
        <v>0</v>
      </c>
      <c r="AS62" s="110">
        <f t="shared" si="6"/>
        <v>0</v>
      </c>
      <c r="AT62" s="110">
        <f t="shared" si="6"/>
        <v>0</v>
      </c>
      <c r="AU62" s="110">
        <f t="shared" si="6"/>
        <v>0</v>
      </c>
      <c r="AV62" s="110">
        <f t="shared" si="6"/>
        <v>0</v>
      </c>
      <c r="AW62" s="110">
        <f t="shared" si="6"/>
        <v>0</v>
      </c>
      <c r="AX62" s="110">
        <f t="shared" si="6"/>
        <v>0</v>
      </c>
      <c r="AY62" s="110">
        <f t="shared" si="6"/>
        <v>0</v>
      </c>
      <c r="AZ62" s="110">
        <f t="shared" si="6"/>
        <v>0</v>
      </c>
      <c r="BA62" s="110">
        <f t="shared" si="6"/>
        <v>0</v>
      </c>
      <c r="BB62" s="110">
        <f t="shared" si="6"/>
        <v>0</v>
      </c>
      <c r="BC62" s="110">
        <f t="shared" si="6"/>
        <v>0</v>
      </c>
      <c r="BD62" s="110">
        <f t="shared" si="6"/>
        <v>0</v>
      </c>
      <c r="BE62" s="110">
        <f t="shared" si="6"/>
        <v>0</v>
      </c>
      <c r="BF62" s="110">
        <f t="shared" si="6"/>
        <v>0</v>
      </c>
      <c r="BG62" s="110">
        <f t="shared" si="6"/>
        <v>0</v>
      </c>
      <c r="BH62" s="110">
        <f t="shared" si="6"/>
        <v>0</v>
      </c>
      <c r="BI62" s="110">
        <f t="shared" si="6"/>
        <v>0</v>
      </c>
      <c r="BJ62" s="110">
        <f t="shared" si="6"/>
        <v>0</v>
      </c>
      <c r="BK62" s="110">
        <f t="shared" si="5"/>
        <v>0</v>
      </c>
    </row>
    <row r="63" spans="2:64">
      <c r="C63" s="51" t="str">
        <v>Llamadas entrantes Local de otros operadores fijos</v>
      </c>
      <c r="G63" s="51" t="str">
        <v>Minutos</v>
      </c>
      <c r="N63" s="110">
        <f t="shared" si="6"/>
        <v>0</v>
      </c>
      <c r="O63" s="110">
        <f t="shared" si="6"/>
        <v>0</v>
      </c>
      <c r="P63" s="110">
        <f t="shared" si="6"/>
        <v>1518442068.8571973</v>
      </c>
      <c r="Q63" s="110">
        <f t="shared" si="6"/>
        <v>4504130803.1287374</v>
      </c>
      <c r="R63" s="110">
        <f t="shared" si="6"/>
        <v>7564806082.3998423</v>
      </c>
      <c r="S63" s="110">
        <f t="shared" si="6"/>
        <v>9600392755.6665936</v>
      </c>
      <c r="T63" s="110">
        <f t="shared" si="6"/>
        <v>11209695741.898573</v>
      </c>
      <c r="U63" s="110">
        <f t="shared" si="6"/>
        <v>10576584510.799927</v>
      </c>
      <c r="V63" s="110">
        <f t="shared" si="6"/>
        <v>10198731692.521259</v>
      </c>
      <c r="W63" s="110">
        <f t="shared" si="6"/>
        <v>9908675113.2934914</v>
      </c>
      <c r="X63" s="110">
        <f t="shared" si="6"/>
        <v>9708219889.819128</v>
      </c>
      <c r="Y63" s="110">
        <f t="shared" si="6"/>
        <v>9581920486.9155235</v>
      </c>
      <c r="Z63" s="110">
        <f t="shared" si="6"/>
        <v>9472204088.6476669</v>
      </c>
      <c r="AA63" s="110">
        <f t="shared" si="6"/>
        <v>9371258542.725914</v>
      </c>
      <c r="AB63" s="110">
        <f t="shared" si="6"/>
        <v>9287292541.0024128</v>
      </c>
      <c r="AC63" s="110">
        <f t="shared" si="6"/>
        <v>9203947191.4164238</v>
      </c>
      <c r="AD63" s="110">
        <f t="shared" si="6"/>
        <v>9119666308.0989876</v>
      </c>
      <c r="AE63" s="110">
        <f t="shared" si="6"/>
        <v>9212972631.3306217</v>
      </c>
      <c r="AF63" s="110">
        <f t="shared" si="6"/>
        <v>9321136426.5482197</v>
      </c>
      <c r="AG63" s="110">
        <f t="shared" si="6"/>
        <v>9428005984.4273853</v>
      </c>
      <c r="AH63" s="110">
        <f t="shared" si="6"/>
        <v>9533807662.5745869</v>
      </c>
      <c r="AI63" s="110">
        <f t="shared" si="6"/>
        <v>9637476200.413126</v>
      </c>
      <c r="AJ63" s="110">
        <f t="shared" si="6"/>
        <v>9737802565.1893005</v>
      </c>
      <c r="AK63" s="110">
        <f t="shared" si="6"/>
        <v>9834737104.6792812</v>
      </c>
      <c r="AL63" s="110">
        <f t="shared" si="6"/>
        <v>9929032723.3423214</v>
      </c>
      <c r="AM63" s="110">
        <f t="shared" si="6"/>
        <v>10022183673.872171</v>
      </c>
      <c r="AN63" s="110">
        <f t="shared" si="6"/>
        <v>10114731286.482746</v>
      </c>
      <c r="AO63" s="110">
        <f t="shared" si="6"/>
        <v>10204947394.144955</v>
      </c>
      <c r="AP63" s="110">
        <f t="shared" si="6"/>
        <v>10291766711.564939</v>
      </c>
      <c r="AQ63" s="110">
        <f t="shared" si="6"/>
        <v>10375628753.677633</v>
      </c>
      <c r="AR63" s="110">
        <f t="shared" si="6"/>
        <v>10456880217.245317</v>
      </c>
      <c r="AS63" s="110">
        <f t="shared" si="6"/>
        <v>10535345570.53496</v>
      </c>
      <c r="AT63" s="110">
        <f t="shared" si="6"/>
        <v>10610620286.473055</v>
      </c>
      <c r="AU63" s="110">
        <f t="shared" si="6"/>
        <v>10682624014.147373</v>
      </c>
      <c r="AV63" s="110">
        <f t="shared" si="6"/>
        <v>10751599850.832632</v>
      </c>
      <c r="AW63" s="110">
        <f t="shared" si="6"/>
        <v>10817724668.354078</v>
      </c>
      <c r="AX63" s="110">
        <f t="shared" si="6"/>
        <v>10880767898.97518</v>
      </c>
      <c r="AY63" s="110">
        <f t="shared" si="6"/>
        <v>10940335070.041677</v>
      </c>
      <c r="AZ63" s="110">
        <f t="shared" si="6"/>
        <v>10996315398.401941</v>
      </c>
      <c r="BA63" s="110">
        <f t="shared" si="6"/>
        <v>11048894280.751423</v>
      </c>
      <c r="BB63" s="110">
        <f t="shared" si="6"/>
        <v>11098238993.85247</v>
      </c>
      <c r="BC63" s="110">
        <f t="shared" si="6"/>
        <v>11144200935.841557</v>
      </c>
      <c r="BD63" s="110">
        <f t="shared" si="6"/>
        <v>11186490361.933315</v>
      </c>
      <c r="BE63" s="110">
        <f t="shared" si="6"/>
        <v>11225044840.108446</v>
      </c>
      <c r="BF63" s="110">
        <f t="shared" si="6"/>
        <v>11260052476.325918</v>
      </c>
      <c r="BG63" s="110">
        <f t="shared" si="6"/>
        <v>11284624275.836632</v>
      </c>
      <c r="BH63" s="110">
        <f t="shared" si="6"/>
        <v>11300474198.470184</v>
      </c>
      <c r="BI63" s="110">
        <f t="shared" si="6"/>
        <v>11316344927.596563</v>
      </c>
      <c r="BJ63" s="110">
        <f t="shared" si="6"/>
        <v>11332236484.447281</v>
      </c>
      <c r="BK63" s="110">
        <f t="shared" si="5"/>
        <v>11348148891.878027</v>
      </c>
    </row>
    <row r="64" spans="2:64">
      <c r="C64" s="51" t="str">
        <v>Llamadas entrantes Larga Distancia de otros operadores fijos</v>
      </c>
      <c r="G64" s="51" t="str">
        <v>Minutos</v>
      </c>
      <c r="N64" s="110">
        <f t="shared" si="6"/>
        <v>0</v>
      </c>
      <c r="O64" s="110">
        <f t="shared" si="6"/>
        <v>0</v>
      </c>
      <c r="P64" s="110">
        <f t="shared" si="6"/>
        <v>400545782.34890592</v>
      </c>
      <c r="Q64" s="110">
        <f t="shared" si="6"/>
        <v>1429994973.8476403</v>
      </c>
      <c r="R64" s="110">
        <f t="shared" si="6"/>
        <v>2720730157.2194457</v>
      </c>
      <c r="S64" s="110">
        <f t="shared" si="6"/>
        <v>3915002325.6491146</v>
      </c>
      <c r="T64" s="110">
        <f t="shared" si="6"/>
        <v>5012044108.3315563</v>
      </c>
      <c r="U64" s="110">
        <f t="shared" si="6"/>
        <v>4728969394.368886</v>
      </c>
      <c r="V64" s="110">
        <f t="shared" si="6"/>
        <v>4560025023.7744598</v>
      </c>
      <c r="W64" s="110">
        <f t="shared" si="6"/>
        <v>4430335833.0529366</v>
      </c>
      <c r="X64" s="110">
        <f t="shared" si="6"/>
        <v>4340708920.3398876</v>
      </c>
      <c r="Y64" s="110">
        <f t="shared" si="6"/>
        <v>4284238326.2413549</v>
      </c>
      <c r="Z64" s="110">
        <f t="shared" si="6"/>
        <v>4235182273.3218822</v>
      </c>
      <c r="AA64" s="110">
        <f t="shared" si="6"/>
        <v>4190047816.4776735</v>
      </c>
      <c r="AB64" s="110">
        <f t="shared" si="6"/>
        <v>4152505200.3417645</v>
      </c>
      <c r="AC64" s="110">
        <f t="shared" si="6"/>
        <v>4115240088.2488518</v>
      </c>
      <c r="AD64" s="110">
        <f t="shared" si="6"/>
        <v>4077556683.2392712</v>
      </c>
      <c r="AE64" s="110">
        <f t="shared" si="6"/>
        <v>4119275514.721488</v>
      </c>
      <c r="AF64" s="110">
        <f t="shared" si="6"/>
        <v>4167637372.6199903</v>
      </c>
      <c r="AG64" s="110">
        <f t="shared" si="6"/>
        <v>4215420555.1667056</v>
      </c>
      <c r="AH64" s="110">
        <f t="shared" si="6"/>
        <v>4262726270.6668348</v>
      </c>
      <c r="AI64" s="110">
        <f t="shared" si="6"/>
        <v>4309078223.1423082</v>
      </c>
      <c r="AJ64" s="110">
        <f t="shared" si="6"/>
        <v>4353935833.6488342</v>
      </c>
      <c r="AK64" s="110">
        <f t="shared" si="6"/>
        <v>4397276901.8393526</v>
      </c>
      <c r="AL64" s="110">
        <f t="shared" si="6"/>
        <v>4439438064.0014153</v>
      </c>
      <c r="AM64" s="110">
        <f t="shared" si="6"/>
        <v>4481087425.7270479</v>
      </c>
      <c r="AN64" s="110">
        <f t="shared" si="6"/>
        <v>4522467024.8888025</v>
      </c>
      <c r="AO64" s="110">
        <f t="shared" si="6"/>
        <v>4562804168.848465</v>
      </c>
      <c r="AP64" s="110">
        <f t="shared" si="6"/>
        <v>4601622550.5765047</v>
      </c>
      <c r="AQ64" s="110">
        <f t="shared" si="6"/>
        <v>4639118684.6163025</v>
      </c>
      <c r="AR64" s="110">
        <f t="shared" si="6"/>
        <v>4675447584.9401169</v>
      </c>
      <c r="AS64" s="110">
        <f t="shared" si="6"/>
        <v>4710530768.3483496</v>
      </c>
      <c r="AT64" s="110">
        <f t="shared" si="6"/>
        <v>4744187363.9608154</v>
      </c>
      <c r="AU64" s="110">
        <f t="shared" si="6"/>
        <v>4776381445.5288897</v>
      </c>
      <c r="AV64" s="110">
        <f t="shared" si="6"/>
        <v>4807221705.945899</v>
      </c>
      <c r="AW64" s="110">
        <f t="shared" si="6"/>
        <v>4836787227.5892839</v>
      </c>
      <c r="AX64" s="110">
        <f t="shared" si="6"/>
        <v>4864974919.7336521</v>
      </c>
      <c r="AY64" s="110">
        <f t="shared" si="6"/>
        <v>4891608406.9993162</v>
      </c>
      <c r="AZ64" s="110">
        <f t="shared" si="6"/>
        <v>4916638156.3699274</v>
      </c>
      <c r="BA64" s="110">
        <f t="shared" si="6"/>
        <v>4940147061.836236</v>
      </c>
      <c r="BB64" s="110">
        <f t="shared" si="6"/>
        <v>4962209915.6611633</v>
      </c>
      <c r="BC64" s="110">
        <f t="shared" si="6"/>
        <v>4982760275.4441538</v>
      </c>
      <c r="BD64" s="110">
        <f t="shared" si="6"/>
        <v>5001668591.4027834</v>
      </c>
      <c r="BE64" s="110">
        <f t="shared" si="6"/>
        <v>5018906949.1278019</v>
      </c>
      <c r="BF64" s="110">
        <f t="shared" si="6"/>
        <v>5034559453.967392</v>
      </c>
      <c r="BG64" s="110">
        <f t="shared" si="6"/>
        <v>5045545920.1306486</v>
      </c>
      <c r="BH64" s="110">
        <f t="shared" si="6"/>
        <v>5052632687.9771729</v>
      </c>
      <c r="BI64" s="110">
        <f t="shared" si="6"/>
        <v>5059728758.7577095</v>
      </c>
      <c r="BJ64" s="110">
        <f t="shared" si="6"/>
        <v>5066834141.9652262</v>
      </c>
      <c r="BK64" s="110">
        <f t="shared" si="5"/>
        <v>5073948847.8188868</v>
      </c>
    </row>
    <row r="65" spans="3:63">
      <c r="C65" s="51" t="str">
        <v>Llamadas entrantes de móvil</v>
      </c>
      <c r="G65" s="51" t="str">
        <v>Minutos</v>
      </c>
      <c r="N65" s="110">
        <f t="shared" si="6"/>
        <v>0</v>
      </c>
      <c r="O65" s="110">
        <f t="shared" si="6"/>
        <v>0</v>
      </c>
      <c r="P65" s="110">
        <f t="shared" si="6"/>
        <v>901975370.94811487</v>
      </c>
      <c r="Q65" s="110">
        <f t="shared" si="6"/>
        <v>2529598724.3523917</v>
      </c>
      <c r="R65" s="110">
        <f t="shared" si="6"/>
        <v>4378375469.729105</v>
      </c>
      <c r="S65" s="110">
        <f t="shared" si="6"/>
        <v>2377083228.5485678</v>
      </c>
      <c r="T65" s="110">
        <f t="shared" si="6"/>
        <v>3467379754.0676022</v>
      </c>
      <c r="U65" s="110">
        <f t="shared" si="6"/>
        <v>3975723936.5231242</v>
      </c>
      <c r="V65" s="110">
        <f t="shared" si="6"/>
        <v>4534455729.3834162</v>
      </c>
      <c r="W65" s="110">
        <f t="shared" si="6"/>
        <v>5073828372.1254454</v>
      </c>
      <c r="X65" s="110">
        <f t="shared" si="6"/>
        <v>5547279274.0888014</v>
      </c>
      <c r="Y65" s="110">
        <f t="shared" si="6"/>
        <v>5985157406.1421108</v>
      </c>
      <c r="Z65" s="110">
        <f t="shared" si="6"/>
        <v>6375590726.3846779</v>
      </c>
      <c r="AA65" s="110">
        <f t="shared" si="6"/>
        <v>6740273775.8578377</v>
      </c>
      <c r="AB65" s="110">
        <f t="shared" si="6"/>
        <v>7039950034.8003359</v>
      </c>
      <c r="AC65" s="110">
        <f t="shared" si="6"/>
        <v>7337786718.0149984</v>
      </c>
      <c r="AD65" s="110">
        <f t="shared" si="6"/>
        <v>7634352212.9812889</v>
      </c>
      <c r="AE65" s="110">
        <f t="shared" si="6"/>
        <v>7726585678.6438093</v>
      </c>
      <c r="AF65" s="110">
        <f t="shared" si="6"/>
        <v>7765386169.3830042</v>
      </c>
      <c r="AG65" s="110">
        <f t="shared" si="6"/>
        <v>7802496309.283041</v>
      </c>
      <c r="AH65" s="110">
        <f t="shared" si="6"/>
        <v>7837829257.9027081</v>
      </c>
      <c r="AI65" s="110">
        <f t="shared" si="6"/>
        <v>7871316781.1082497</v>
      </c>
      <c r="AJ65" s="110">
        <f t="shared" si="6"/>
        <v>7902888415.9713268</v>
      </c>
      <c r="AK65" s="110">
        <f t="shared" si="6"/>
        <v>7932467690.0729837</v>
      </c>
      <c r="AL65" s="110">
        <f t="shared" si="6"/>
        <v>7959976017.766798</v>
      </c>
      <c r="AM65" s="110">
        <f t="shared" si="6"/>
        <v>7985340459.6859884</v>
      </c>
      <c r="AN65" s="110">
        <f t="shared" si="6"/>
        <v>8008513055.4728127</v>
      </c>
      <c r="AO65" s="110">
        <f t="shared" si="6"/>
        <v>8029482644.6447124</v>
      </c>
      <c r="AP65" s="110">
        <f t="shared" si="6"/>
        <v>8048254510.2703543</v>
      </c>
      <c r="AQ65" s="110">
        <f t="shared" si="6"/>
        <v>8064817623.9438963</v>
      </c>
      <c r="AR65" s="110">
        <f t="shared" si="6"/>
        <v>8079142813.2205458</v>
      </c>
      <c r="AS65" s="110">
        <f t="shared" si="6"/>
        <v>8091221096.883564</v>
      </c>
      <c r="AT65" s="110">
        <f t="shared" si="6"/>
        <v>8101091833.7945194</v>
      </c>
      <c r="AU65" s="110">
        <f t="shared" si="6"/>
        <v>8108817842.9417887</v>
      </c>
      <c r="AV65" s="110">
        <f t="shared" si="6"/>
        <v>8114442313.4117146</v>
      </c>
      <c r="AW65" s="110">
        <f t="shared" si="6"/>
        <v>8117980450.5363035</v>
      </c>
      <c r="AX65" s="110">
        <f t="shared" si="6"/>
        <v>8119449886.5572367</v>
      </c>
      <c r="AY65" s="110">
        <f t="shared" si="6"/>
        <v>8118896468.6047888</v>
      </c>
      <c r="AZ65" s="110">
        <f t="shared" si="6"/>
        <v>8116381282.1604166</v>
      </c>
      <c r="BA65" s="110">
        <f t="shared" si="6"/>
        <v>8111953047.0229883</v>
      </c>
      <c r="BB65" s="110">
        <f t="shared" si="6"/>
        <v>8105639796.4756145</v>
      </c>
      <c r="BC65" s="110">
        <f t="shared" si="6"/>
        <v>8097462580.2450151</v>
      </c>
      <c r="BD65" s="110">
        <f t="shared" si="6"/>
        <v>8087450174.5458345</v>
      </c>
      <c r="BE65" s="110">
        <f t="shared" si="6"/>
        <v>8075636737.7189245</v>
      </c>
      <c r="BF65" s="110">
        <f t="shared" si="6"/>
        <v>8062051904.4775877</v>
      </c>
      <c r="BG65" s="110">
        <f t="shared" si="6"/>
        <v>8050985196.3875647</v>
      </c>
      <c r="BH65" s="110">
        <f t="shared" si="6"/>
        <v>8043319614.7707405</v>
      </c>
      <c r="BI65" s="110">
        <f t="shared" si="6"/>
        <v>8035661331.7813606</v>
      </c>
      <c r="BJ65" s="110">
        <f t="shared" si="6"/>
        <v>8028010340.4701881</v>
      </c>
      <c r="BK65" s="110">
        <f t="shared" si="5"/>
        <v>8020366633.8945999</v>
      </c>
    </row>
    <row r="66" spans="3:63">
      <c r="C66" s="51" t="str">
        <v>Llamadas entrantes de internacional</v>
      </c>
      <c r="G66" s="51" t="str">
        <v>Minutos</v>
      </c>
      <c r="N66" s="110">
        <f t="shared" si="6"/>
        <v>0</v>
      </c>
      <c r="O66" s="110">
        <f t="shared" si="6"/>
        <v>0</v>
      </c>
      <c r="P66" s="110">
        <f t="shared" si="6"/>
        <v>1671219354.4000001</v>
      </c>
      <c r="Q66" s="110">
        <f t="shared" si="6"/>
        <v>2991912949.2000003</v>
      </c>
      <c r="R66" s="110">
        <f t="shared" si="6"/>
        <v>4268487599.4000006</v>
      </c>
      <c r="S66" s="110">
        <f t="shared" si="6"/>
        <v>5950121045.2000008</v>
      </c>
      <c r="T66" s="110">
        <f t="shared" si="6"/>
        <v>9051817790.5</v>
      </c>
      <c r="U66" s="110">
        <f t="shared" si="6"/>
        <v>11731083190.473515</v>
      </c>
      <c r="V66" s="110">
        <f t="shared" si="6"/>
        <v>13225648355.235403</v>
      </c>
      <c r="W66" s="110">
        <f t="shared" si="6"/>
        <v>14712239602.899469</v>
      </c>
      <c r="X66" s="110">
        <f t="shared" si="6"/>
        <v>16145243301.891352</v>
      </c>
      <c r="Y66" s="110">
        <f t="shared" si="6"/>
        <v>17475645985.810989</v>
      </c>
      <c r="Z66" s="110">
        <f t="shared" si="6"/>
        <v>18653542015.166271</v>
      </c>
      <c r="AA66" s="110">
        <f t="shared" si="6"/>
        <v>19631027633.573074</v>
      </c>
      <c r="AB66" s="110">
        <f t="shared" si="6"/>
        <v>20365270180.847599</v>
      </c>
      <c r="AC66" s="110">
        <f t="shared" si="6"/>
        <v>20821495921.823151</v>
      </c>
      <c r="AD66" s="110">
        <f t="shared" si="6"/>
        <v>20975619659.294846</v>
      </c>
      <c r="AE66" s="110">
        <f t="shared" si="6"/>
        <v>20975619659.294846</v>
      </c>
      <c r="AF66" s="110">
        <f t="shared" si="6"/>
        <v>20975619659.294846</v>
      </c>
      <c r="AG66" s="110">
        <f t="shared" si="6"/>
        <v>20975619659.294846</v>
      </c>
      <c r="AH66" s="110">
        <f t="shared" si="6"/>
        <v>20975619659.294846</v>
      </c>
      <c r="AI66" s="110">
        <f t="shared" si="6"/>
        <v>20975619659.294846</v>
      </c>
      <c r="AJ66" s="110">
        <f t="shared" si="6"/>
        <v>20975619659.294846</v>
      </c>
      <c r="AK66" s="110">
        <f t="shared" si="6"/>
        <v>20975619659.294846</v>
      </c>
      <c r="AL66" s="110">
        <f t="shared" si="6"/>
        <v>20975619659.294846</v>
      </c>
      <c r="AM66" s="110">
        <f t="shared" si="6"/>
        <v>20975619659.294846</v>
      </c>
      <c r="AN66" s="110">
        <f t="shared" si="6"/>
        <v>20975619659.294846</v>
      </c>
      <c r="AO66" s="110">
        <f t="shared" si="6"/>
        <v>20975619659.294846</v>
      </c>
      <c r="AP66" s="110">
        <f t="shared" si="6"/>
        <v>20975619659.294846</v>
      </c>
      <c r="AQ66" s="110">
        <f t="shared" si="6"/>
        <v>20975619659.294846</v>
      </c>
      <c r="AR66" s="110">
        <f t="shared" si="6"/>
        <v>20975619659.294846</v>
      </c>
      <c r="AS66" s="110">
        <f t="shared" si="6"/>
        <v>20975619659.294846</v>
      </c>
      <c r="AT66" s="110">
        <f t="shared" si="6"/>
        <v>20975619659.294846</v>
      </c>
      <c r="AU66" s="110">
        <f t="shared" si="6"/>
        <v>20975619659.294846</v>
      </c>
      <c r="AV66" s="110">
        <f t="shared" si="6"/>
        <v>20975619659.294846</v>
      </c>
      <c r="AW66" s="110">
        <f t="shared" si="6"/>
        <v>20975619659.294846</v>
      </c>
      <c r="AX66" s="110">
        <f t="shared" si="6"/>
        <v>20975619659.294846</v>
      </c>
      <c r="AY66" s="110">
        <f t="shared" si="6"/>
        <v>20975619659.294846</v>
      </c>
      <c r="AZ66" s="110">
        <f t="shared" si="6"/>
        <v>20975619659.294846</v>
      </c>
      <c r="BA66" s="110">
        <f t="shared" si="6"/>
        <v>20975619659.294846</v>
      </c>
      <c r="BB66" s="110">
        <f t="shared" si="6"/>
        <v>20975619659.294846</v>
      </c>
      <c r="BC66" s="110">
        <f t="shared" si="6"/>
        <v>20975619659.294846</v>
      </c>
      <c r="BD66" s="110">
        <f t="shared" si="6"/>
        <v>20975619659.294846</v>
      </c>
      <c r="BE66" s="110">
        <f t="shared" si="6"/>
        <v>20975619659.294846</v>
      </c>
      <c r="BF66" s="110">
        <f t="shared" si="6"/>
        <v>20975619659.294846</v>
      </c>
      <c r="BG66" s="110">
        <f t="shared" si="6"/>
        <v>20975619659.294846</v>
      </c>
      <c r="BH66" s="110">
        <f t="shared" si="6"/>
        <v>20975619659.294846</v>
      </c>
      <c r="BI66" s="110">
        <f t="shared" si="6"/>
        <v>20975619659.294846</v>
      </c>
      <c r="BJ66" s="110">
        <f t="shared" si="6"/>
        <v>20975619659.294846</v>
      </c>
      <c r="BK66" s="110">
        <f t="shared" si="5"/>
        <v>20975619659.294846</v>
      </c>
    </row>
    <row r="67" spans="3:63">
      <c r="C67" s="51" t="str">
        <v>Llamadas entrantes de números no geográficos</v>
      </c>
      <c r="G67" s="51" t="str">
        <v>Minutos</v>
      </c>
      <c r="N67" s="110">
        <f t="shared" si="6"/>
        <v>0</v>
      </c>
      <c r="O67" s="110">
        <f t="shared" si="6"/>
        <v>0</v>
      </c>
      <c r="P67" s="110">
        <f t="shared" si="6"/>
        <v>0</v>
      </c>
      <c r="Q67" s="110">
        <f t="shared" si="6"/>
        <v>0</v>
      </c>
      <c r="R67" s="110">
        <f t="shared" ref="R67:BJ67" si="7">R25*R$48</f>
        <v>0</v>
      </c>
      <c r="S67" s="110">
        <f t="shared" si="7"/>
        <v>0</v>
      </c>
      <c r="T67" s="110">
        <f t="shared" si="7"/>
        <v>0</v>
      </c>
      <c r="U67" s="110">
        <f t="shared" si="7"/>
        <v>0</v>
      </c>
      <c r="V67" s="110">
        <f t="shared" si="7"/>
        <v>0</v>
      </c>
      <c r="W67" s="110">
        <f t="shared" si="7"/>
        <v>0</v>
      </c>
      <c r="X67" s="110">
        <f t="shared" si="7"/>
        <v>0</v>
      </c>
      <c r="Y67" s="110">
        <f t="shared" si="7"/>
        <v>0</v>
      </c>
      <c r="Z67" s="110">
        <f t="shared" si="7"/>
        <v>0</v>
      </c>
      <c r="AA67" s="110">
        <f t="shared" si="7"/>
        <v>0</v>
      </c>
      <c r="AB67" s="110">
        <f t="shared" si="7"/>
        <v>0</v>
      </c>
      <c r="AC67" s="110">
        <f t="shared" si="7"/>
        <v>0</v>
      </c>
      <c r="AD67" s="110">
        <f t="shared" si="7"/>
        <v>0</v>
      </c>
      <c r="AE67" s="110">
        <f t="shared" si="7"/>
        <v>0</v>
      </c>
      <c r="AF67" s="110">
        <f t="shared" si="7"/>
        <v>0</v>
      </c>
      <c r="AG67" s="110">
        <f t="shared" si="7"/>
        <v>0</v>
      </c>
      <c r="AH67" s="110">
        <f t="shared" si="7"/>
        <v>0</v>
      </c>
      <c r="AI67" s="110">
        <f t="shared" si="7"/>
        <v>0</v>
      </c>
      <c r="AJ67" s="110">
        <f t="shared" si="7"/>
        <v>0</v>
      </c>
      <c r="AK67" s="110">
        <f t="shared" si="7"/>
        <v>0</v>
      </c>
      <c r="AL67" s="110">
        <f t="shared" si="7"/>
        <v>0</v>
      </c>
      <c r="AM67" s="110">
        <f t="shared" si="7"/>
        <v>0</v>
      </c>
      <c r="AN67" s="110">
        <f t="shared" si="7"/>
        <v>0</v>
      </c>
      <c r="AO67" s="110">
        <f t="shared" si="7"/>
        <v>0</v>
      </c>
      <c r="AP67" s="110">
        <f t="shared" si="7"/>
        <v>0</v>
      </c>
      <c r="AQ67" s="110">
        <f t="shared" si="7"/>
        <v>0</v>
      </c>
      <c r="AR67" s="110">
        <f t="shared" si="7"/>
        <v>0</v>
      </c>
      <c r="AS67" s="110">
        <f t="shared" si="7"/>
        <v>0</v>
      </c>
      <c r="AT67" s="110">
        <f t="shared" si="7"/>
        <v>0</v>
      </c>
      <c r="AU67" s="110">
        <f t="shared" si="7"/>
        <v>0</v>
      </c>
      <c r="AV67" s="110">
        <f t="shared" si="7"/>
        <v>0</v>
      </c>
      <c r="AW67" s="110">
        <f t="shared" si="7"/>
        <v>0</v>
      </c>
      <c r="AX67" s="110">
        <f t="shared" si="7"/>
        <v>0</v>
      </c>
      <c r="AY67" s="110">
        <f t="shared" si="7"/>
        <v>0</v>
      </c>
      <c r="AZ67" s="110">
        <f t="shared" si="7"/>
        <v>0</v>
      </c>
      <c r="BA67" s="110">
        <f t="shared" si="7"/>
        <v>0</v>
      </c>
      <c r="BB67" s="110">
        <f t="shared" si="7"/>
        <v>0</v>
      </c>
      <c r="BC67" s="110">
        <f t="shared" si="7"/>
        <v>0</v>
      </c>
      <c r="BD67" s="110">
        <f t="shared" si="7"/>
        <v>0</v>
      </c>
      <c r="BE67" s="110">
        <f t="shared" si="7"/>
        <v>0</v>
      </c>
      <c r="BF67" s="110">
        <f t="shared" si="7"/>
        <v>0</v>
      </c>
      <c r="BG67" s="110">
        <f t="shared" si="7"/>
        <v>0</v>
      </c>
      <c r="BH67" s="110">
        <f t="shared" si="7"/>
        <v>0</v>
      </c>
      <c r="BI67" s="110">
        <f t="shared" si="7"/>
        <v>0</v>
      </c>
      <c r="BJ67" s="110">
        <f t="shared" si="7"/>
        <v>0</v>
      </c>
      <c r="BK67" s="110">
        <f t="shared" ref="BK67:BK72" si="8">BK25*BK$48</f>
        <v>0</v>
      </c>
    </row>
    <row r="68" spans="3:63">
      <c r="C68" s="51" t="str">
        <v>Fixed Service14</v>
      </c>
      <c r="G68" s="51" t="str">
        <v>Fixed Unit14</v>
      </c>
      <c r="N68" s="110">
        <f t="shared" ref="N68:BJ73" si="9">N26*N$48</f>
        <v>0</v>
      </c>
      <c r="O68" s="110">
        <f t="shared" si="9"/>
        <v>0</v>
      </c>
      <c r="P68" s="110">
        <f t="shared" si="9"/>
        <v>0</v>
      </c>
      <c r="Q68" s="110">
        <f t="shared" si="9"/>
        <v>0</v>
      </c>
      <c r="R68" s="110">
        <f t="shared" si="9"/>
        <v>0</v>
      </c>
      <c r="S68" s="110">
        <f t="shared" si="9"/>
        <v>0</v>
      </c>
      <c r="T68" s="110">
        <f t="shared" si="9"/>
        <v>0</v>
      </c>
      <c r="U68" s="110">
        <f t="shared" si="9"/>
        <v>0</v>
      </c>
      <c r="V68" s="110">
        <f t="shared" si="9"/>
        <v>0</v>
      </c>
      <c r="W68" s="110">
        <f t="shared" si="9"/>
        <v>0</v>
      </c>
      <c r="X68" s="110">
        <f t="shared" si="9"/>
        <v>0</v>
      </c>
      <c r="Y68" s="110">
        <f t="shared" si="9"/>
        <v>0</v>
      </c>
      <c r="Z68" s="110">
        <f t="shared" si="9"/>
        <v>0</v>
      </c>
      <c r="AA68" s="110">
        <f t="shared" si="9"/>
        <v>0</v>
      </c>
      <c r="AB68" s="110">
        <f t="shared" si="9"/>
        <v>0</v>
      </c>
      <c r="AC68" s="110">
        <f t="shared" si="9"/>
        <v>0</v>
      </c>
      <c r="AD68" s="110">
        <f t="shared" si="9"/>
        <v>0</v>
      </c>
      <c r="AE68" s="110">
        <f t="shared" si="9"/>
        <v>0</v>
      </c>
      <c r="AF68" s="110">
        <f t="shared" si="9"/>
        <v>0</v>
      </c>
      <c r="AG68" s="110">
        <f t="shared" si="9"/>
        <v>0</v>
      </c>
      <c r="AH68" s="110">
        <f t="shared" si="9"/>
        <v>0</v>
      </c>
      <c r="AI68" s="110">
        <f t="shared" si="9"/>
        <v>0</v>
      </c>
      <c r="AJ68" s="110">
        <f t="shared" si="9"/>
        <v>0</v>
      </c>
      <c r="AK68" s="110">
        <f t="shared" si="9"/>
        <v>0</v>
      </c>
      <c r="AL68" s="110">
        <f t="shared" si="9"/>
        <v>0</v>
      </c>
      <c r="AM68" s="110">
        <f t="shared" si="9"/>
        <v>0</v>
      </c>
      <c r="AN68" s="110">
        <f t="shared" si="9"/>
        <v>0</v>
      </c>
      <c r="AO68" s="110">
        <f t="shared" si="9"/>
        <v>0</v>
      </c>
      <c r="AP68" s="110">
        <f t="shared" si="9"/>
        <v>0</v>
      </c>
      <c r="AQ68" s="110">
        <f t="shared" si="9"/>
        <v>0</v>
      </c>
      <c r="AR68" s="110">
        <f t="shared" si="9"/>
        <v>0</v>
      </c>
      <c r="AS68" s="110">
        <f t="shared" si="9"/>
        <v>0</v>
      </c>
      <c r="AT68" s="110">
        <f t="shared" si="9"/>
        <v>0</v>
      </c>
      <c r="AU68" s="110">
        <f t="shared" si="9"/>
        <v>0</v>
      </c>
      <c r="AV68" s="110">
        <f t="shared" si="9"/>
        <v>0</v>
      </c>
      <c r="AW68" s="110">
        <f t="shared" si="9"/>
        <v>0</v>
      </c>
      <c r="AX68" s="110">
        <f t="shared" si="9"/>
        <v>0</v>
      </c>
      <c r="AY68" s="110">
        <f t="shared" si="9"/>
        <v>0</v>
      </c>
      <c r="AZ68" s="110">
        <f t="shared" si="9"/>
        <v>0</v>
      </c>
      <c r="BA68" s="110">
        <f t="shared" si="9"/>
        <v>0</v>
      </c>
      <c r="BB68" s="110">
        <f t="shared" si="9"/>
        <v>0</v>
      </c>
      <c r="BC68" s="110">
        <f t="shared" si="9"/>
        <v>0</v>
      </c>
      <c r="BD68" s="110">
        <f t="shared" si="9"/>
        <v>0</v>
      </c>
      <c r="BE68" s="110">
        <f t="shared" si="9"/>
        <v>0</v>
      </c>
      <c r="BF68" s="110">
        <f t="shared" si="9"/>
        <v>0</v>
      </c>
      <c r="BG68" s="110">
        <f t="shared" si="9"/>
        <v>0</v>
      </c>
      <c r="BH68" s="110">
        <f t="shared" si="9"/>
        <v>0</v>
      </c>
      <c r="BI68" s="110">
        <f t="shared" si="9"/>
        <v>0</v>
      </c>
      <c r="BJ68" s="110">
        <f t="shared" si="9"/>
        <v>0</v>
      </c>
      <c r="BK68" s="110">
        <f t="shared" si="8"/>
        <v>0</v>
      </c>
    </row>
    <row r="69" spans="3:63">
      <c r="C69" s="51" t="str">
        <v>Llamadas en tránsito Local</v>
      </c>
      <c r="G69" s="51" t="str">
        <v>Minutos</v>
      </c>
      <c r="N69" s="110">
        <f t="shared" si="9"/>
        <v>0</v>
      </c>
      <c r="O69" s="110">
        <f t="shared" si="9"/>
        <v>0</v>
      </c>
      <c r="P69" s="110">
        <f t="shared" si="9"/>
        <v>3243330764.0750089</v>
      </c>
      <c r="Q69" s="110">
        <f t="shared" si="9"/>
        <v>9296297436.4695625</v>
      </c>
      <c r="R69" s="110">
        <f t="shared" si="9"/>
        <v>16237599675.073927</v>
      </c>
      <c r="S69" s="110">
        <f t="shared" si="9"/>
        <v>19200033876.539104</v>
      </c>
      <c r="T69" s="110">
        <f t="shared" si="9"/>
        <v>24637981110.29591</v>
      </c>
      <c r="U69" s="110">
        <f t="shared" si="9"/>
        <v>25196739370.98724</v>
      </c>
      <c r="V69" s="110">
        <f t="shared" si="9"/>
        <v>26228618921.797558</v>
      </c>
      <c r="W69" s="110">
        <f t="shared" si="9"/>
        <v>27306797869.890072</v>
      </c>
      <c r="X69" s="110">
        <f t="shared" si="9"/>
        <v>28313155507.814636</v>
      </c>
      <c r="Y69" s="110">
        <f t="shared" si="9"/>
        <v>29314822345.920326</v>
      </c>
      <c r="Z69" s="110">
        <f t="shared" si="9"/>
        <v>30204203439.58403</v>
      </c>
      <c r="AA69" s="110">
        <f t="shared" si="9"/>
        <v>31030551466.350121</v>
      </c>
      <c r="AB69" s="110">
        <f t="shared" si="9"/>
        <v>31703598990.002815</v>
      </c>
      <c r="AC69" s="110">
        <f t="shared" si="9"/>
        <v>32368516989.801556</v>
      </c>
      <c r="AD69" s="110">
        <f t="shared" si="9"/>
        <v>33024716506.665176</v>
      </c>
      <c r="AE69" s="110">
        <f t="shared" si="9"/>
        <v>33399744668.533268</v>
      </c>
      <c r="AF69" s="110">
        <f t="shared" si="9"/>
        <v>33656397266.065762</v>
      </c>
      <c r="AG69" s="110">
        <f t="shared" si="9"/>
        <v>33906649455.309967</v>
      </c>
      <c r="AH69" s="110">
        <f t="shared" si="9"/>
        <v>34150613037.181484</v>
      </c>
      <c r="AI69" s="110">
        <f t="shared" si="9"/>
        <v>34386595472.532944</v>
      </c>
      <c r="AJ69" s="110">
        <f t="shared" si="9"/>
        <v>34612694200.567284</v>
      </c>
      <c r="AK69" s="110">
        <f t="shared" si="9"/>
        <v>34828648394.736839</v>
      </c>
      <c r="AL69" s="110">
        <f t="shared" si="9"/>
        <v>35035334297.922867</v>
      </c>
      <c r="AM69" s="110">
        <f t="shared" si="9"/>
        <v>35234694636.364586</v>
      </c>
      <c r="AN69" s="110">
        <f t="shared" si="9"/>
        <v>35427372822.807594</v>
      </c>
      <c r="AO69" s="110">
        <f t="shared" si="9"/>
        <v>35610875872.667717</v>
      </c>
      <c r="AP69" s="110">
        <f t="shared" si="9"/>
        <v>35783703606.261475</v>
      </c>
      <c r="AQ69" s="110">
        <f t="shared" si="9"/>
        <v>35946455439.216225</v>
      </c>
      <c r="AR69" s="110">
        <f t="shared" si="9"/>
        <v>36099549025.368401</v>
      </c>
      <c r="AS69" s="110">
        <f t="shared" si="9"/>
        <v>36242712276.369225</v>
      </c>
      <c r="AT69" s="110">
        <f t="shared" si="9"/>
        <v>36375476098.261024</v>
      </c>
      <c r="AU69" s="110">
        <f t="shared" si="9"/>
        <v>36497894167.268005</v>
      </c>
      <c r="AV69" s="110">
        <f t="shared" si="9"/>
        <v>36610426903.65554</v>
      </c>
      <c r="AW69" s="110">
        <f t="shared" si="9"/>
        <v>36713366349.284332</v>
      </c>
      <c r="AX69" s="110">
        <f t="shared" si="9"/>
        <v>36806433978.609367</v>
      </c>
      <c r="AY69" s="110">
        <f t="shared" si="9"/>
        <v>36889194845.879555</v>
      </c>
      <c r="AZ69" s="110">
        <f t="shared" si="9"/>
        <v>36961656425.421104</v>
      </c>
      <c r="BA69" s="110">
        <f t="shared" si="9"/>
        <v>37024212143.082634</v>
      </c>
      <c r="BB69" s="110">
        <f t="shared" si="9"/>
        <v>37077174630.592476</v>
      </c>
      <c r="BC69" s="110">
        <f t="shared" si="9"/>
        <v>37120392075.059914</v>
      </c>
      <c r="BD69" s="110">
        <f t="shared" si="9"/>
        <v>37153534617.195541</v>
      </c>
      <c r="BE69" s="110">
        <f t="shared" si="9"/>
        <v>37176607693.905769</v>
      </c>
      <c r="BF69" s="110">
        <f t="shared" si="9"/>
        <v>37189957648.716087</v>
      </c>
      <c r="BG69" s="110">
        <f t="shared" si="9"/>
        <v>37195249670.128876</v>
      </c>
      <c r="BH69" s="110">
        <f t="shared" si="9"/>
        <v>37197256144.517868</v>
      </c>
      <c r="BI69" s="110">
        <f t="shared" si="9"/>
        <v>37199301688.816795</v>
      </c>
      <c r="BJ69" s="110">
        <f t="shared" si="9"/>
        <v>37201386326.889587</v>
      </c>
      <c r="BK69" s="110">
        <f t="shared" si="8"/>
        <v>37203510084.724388</v>
      </c>
    </row>
    <row r="70" spans="3:63">
      <c r="C70" s="51" t="str">
        <v>Llamadas en tránsito Larga Distancia</v>
      </c>
      <c r="G70" s="51" t="str">
        <v>Minutos</v>
      </c>
      <c r="N70" s="110">
        <f t="shared" si="9"/>
        <v>0</v>
      </c>
      <c r="O70" s="110">
        <f t="shared" si="9"/>
        <v>0</v>
      </c>
      <c r="P70" s="110">
        <f t="shared" si="9"/>
        <v>360370084.89722317</v>
      </c>
      <c r="Q70" s="110">
        <f t="shared" si="9"/>
        <v>1032921937.3855066</v>
      </c>
      <c r="R70" s="110">
        <f t="shared" si="9"/>
        <v>1804177741.6748803</v>
      </c>
      <c r="S70" s="110">
        <f t="shared" si="9"/>
        <v>2133337097.3932333</v>
      </c>
      <c r="T70" s="110">
        <f t="shared" si="9"/>
        <v>2737553456.6995449</v>
      </c>
      <c r="U70" s="110">
        <f t="shared" si="9"/>
        <v>2799637707.8874702</v>
      </c>
      <c r="V70" s="110">
        <f t="shared" si="9"/>
        <v>2914290991.3108392</v>
      </c>
      <c r="W70" s="110">
        <f t="shared" si="9"/>
        <v>3034088652.2100072</v>
      </c>
      <c r="X70" s="110">
        <f t="shared" si="9"/>
        <v>3145906167.5349588</v>
      </c>
      <c r="Y70" s="110">
        <f t="shared" si="9"/>
        <v>3257202482.8800354</v>
      </c>
      <c r="Z70" s="110">
        <f t="shared" si="9"/>
        <v>3356022604.3982248</v>
      </c>
      <c r="AA70" s="110">
        <f t="shared" si="9"/>
        <v>3447839051.8166795</v>
      </c>
      <c r="AB70" s="110">
        <f t="shared" si="9"/>
        <v>3522622110.0003119</v>
      </c>
      <c r="AC70" s="110">
        <f t="shared" si="9"/>
        <v>3596501887.7557273</v>
      </c>
      <c r="AD70" s="110">
        <f t="shared" si="9"/>
        <v>3669412945.185019</v>
      </c>
      <c r="AE70" s="110">
        <f t="shared" si="9"/>
        <v>3711082740.9481397</v>
      </c>
      <c r="AF70" s="110">
        <f t="shared" si="9"/>
        <v>3739599696.229528</v>
      </c>
      <c r="AG70" s="110">
        <f t="shared" si="9"/>
        <v>3767405495.0344396</v>
      </c>
      <c r="AH70" s="110">
        <f t="shared" si="9"/>
        <v>3794512559.686831</v>
      </c>
      <c r="AI70" s="110">
        <f t="shared" si="9"/>
        <v>3820732830.2814369</v>
      </c>
      <c r="AJ70" s="110">
        <f t="shared" si="9"/>
        <v>3845854911.1741414</v>
      </c>
      <c r="AK70" s="110">
        <f t="shared" si="9"/>
        <v>3869849821.6374259</v>
      </c>
      <c r="AL70" s="110">
        <f t="shared" si="9"/>
        <v>3892814921.9914289</v>
      </c>
      <c r="AM70" s="110">
        <f t="shared" si="9"/>
        <v>3914966070.7071753</v>
      </c>
      <c r="AN70" s="110">
        <f t="shared" si="9"/>
        <v>3936374758.0897317</v>
      </c>
      <c r="AO70" s="110">
        <f t="shared" si="9"/>
        <v>3956763985.8519673</v>
      </c>
      <c r="AP70" s="110">
        <f t="shared" si="9"/>
        <v>3975967067.3623848</v>
      </c>
      <c r="AQ70" s="110">
        <f t="shared" si="9"/>
        <v>3994050604.357357</v>
      </c>
      <c r="AR70" s="110">
        <f t="shared" si="9"/>
        <v>4011061002.8187103</v>
      </c>
      <c r="AS70" s="110">
        <f t="shared" si="9"/>
        <v>4026968030.7076902</v>
      </c>
      <c r="AT70" s="110">
        <f t="shared" si="9"/>
        <v>4041719566.4734459</v>
      </c>
      <c r="AU70" s="110">
        <f t="shared" si="9"/>
        <v>4055321574.1408887</v>
      </c>
      <c r="AV70" s="110">
        <f t="shared" si="9"/>
        <v>4067825211.5172811</v>
      </c>
      <c r="AW70" s="110">
        <f t="shared" si="9"/>
        <v>4079262927.6982579</v>
      </c>
      <c r="AX70" s="110">
        <f t="shared" si="9"/>
        <v>4089603775.4010396</v>
      </c>
      <c r="AY70" s="110">
        <f t="shared" si="9"/>
        <v>4098799427.3199492</v>
      </c>
      <c r="AZ70" s="110">
        <f t="shared" si="9"/>
        <v>4106850713.9356771</v>
      </c>
      <c r="BA70" s="110">
        <f t="shared" si="9"/>
        <v>4113801349.2314024</v>
      </c>
      <c r="BB70" s="110">
        <f t="shared" si="9"/>
        <v>4119686070.0658293</v>
      </c>
      <c r="BC70" s="110">
        <f t="shared" si="9"/>
        <v>4124488008.3399892</v>
      </c>
      <c r="BD70" s="110">
        <f t="shared" si="9"/>
        <v>4128170513.0217261</v>
      </c>
      <c r="BE70" s="110">
        <f t="shared" si="9"/>
        <v>4130734188.2117515</v>
      </c>
      <c r="BF70" s="110">
        <f t="shared" si="9"/>
        <v>4132217516.5240088</v>
      </c>
      <c r="BG70" s="110">
        <f t="shared" si="9"/>
        <v>4132805518.9032073</v>
      </c>
      <c r="BH70" s="110">
        <f t="shared" si="9"/>
        <v>4133028460.5019841</v>
      </c>
      <c r="BI70" s="110">
        <f t="shared" si="9"/>
        <v>4133255743.2018652</v>
      </c>
      <c r="BJ70" s="110">
        <f t="shared" si="9"/>
        <v>4133487369.6543975</v>
      </c>
      <c r="BK70" s="110">
        <f t="shared" si="8"/>
        <v>4133723342.7471533</v>
      </c>
    </row>
    <row r="71" spans="3:63">
      <c r="C71" s="51" t="str">
        <v>Fixed Service17</v>
      </c>
      <c r="G71" s="51" t="str">
        <v>Fixed Unit17</v>
      </c>
      <c r="N71" s="110">
        <f t="shared" si="9"/>
        <v>0</v>
      </c>
      <c r="O71" s="110">
        <f t="shared" si="9"/>
        <v>0</v>
      </c>
      <c r="P71" s="110">
        <f t="shared" si="9"/>
        <v>0</v>
      </c>
      <c r="Q71" s="110">
        <f t="shared" si="9"/>
        <v>0</v>
      </c>
      <c r="R71" s="110">
        <f t="shared" si="9"/>
        <v>0</v>
      </c>
      <c r="S71" s="110">
        <f t="shared" si="9"/>
        <v>0</v>
      </c>
      <c r="T71" s="110">
        <f t="shared" si="9"/>
        <v>0</v>
      </c>
      <c r="U71" s="110">
        <f t="shared" si="9"/>
        <v>0</v>
      </c>
      <c r="V71" s="110">
        <f t="shared" si="9"/>
        <v>0</v>
      </c>
      <c r="W71" s="110">
        <f t="shared" si="9"/>
        <v>0</v>
      </c>
      <c r="X71" s="110">
        <f t="shared" si="9"/>
        <v>0</v>
      </c>
      <c r="Y71" s="110">
        <f t="shared" si="9"/>
        <v>0</v>
      </c>
      <c r="Z71" s="110">
        <f t="shared" si="9"/>
        <v>0</v>
      </c>
      <c r="AA71" s="110">
        <f t="shared" si="9"/>
        <v>0</v>
      </c>
      <c r="AB71" s="110">
        <f t="shared" si="9"/>
        <v>0</v>
      </c>
      <c r="AC71" s="110">
        <f t="shared" si="9"/>
        <v>0</v>
      </c>
      <c r="AD71" s="110">
        <f t="shared" si="9"/>
        <v>0</v>
      </c>
      <c r="AE71" s="110">
        <f t="shared" si="9"/>
        <v>0</v>
      </c>
      <c r="AF71" s="110">
        <f t="shared" si="9"/>
        <v>0</v>
      </c>
      <c r="AG71" s="110">
        <f t="shared" si="9"/>
        <v>0</v>
      </c>
      <c r="AH71" s="110">
        <f t="shared" si="9"/>
        <v>0</v>
      </c>
      <c r="AI71" s="110">
        <f t="shared" si="9"/>
        <v>0</v>
      </c>
      <c r="AJ71" s="110">
        <f t="shared" si="9"/>
        <v>0</v>
      </c>
      <c r="AK71" s="110">
        <f t="shared" si="9"/>
        <v>0</v>
      </c>
      <c r="AL71" s="110">
        <f t="shared" si="9"/>
        <v>0</v>
      </c>
      <c r="AM71" s="110">
        <f t="shared" si="9"/>
        <v>0</v>
      </c>
      <c r="AN71" s="110">
        <f t="shared" si="9"/>
        <v>0</v>
      </c>
      <c r="AO71" s="110">
        <f t="shared" si="9"/>
        <v>0</v>
      </c>
      <c r="AP71" s="110">
        <f t="shared" si="9"/>
        <v>0</v>
      </c>
      <c r="AQ71" s="110">
        <f t="shared" si="9"/>
        <v>0</v>
      </c>
      <c r="AR71" s="110">
        <f t="shared" si="9"/>
        <v>0</v>
      </c>
      <c r="AS71" s="110">
        <f t="shared" si="9"/>
        <v>0</v>
      </c>
      <c r="AT71" s="110">
        <f t="shared" si="9"/>
        <v>0</v>
      </c>
      <c r="AU71" s="110">
        <f t="shared" si="9"/>
        <v>0</v>
      </c>
      <c r="AV71" s="110">
        <f t="shared" si="9"/>
        <v>0</v>
      </c>
      <c r="AW71" s="110">
        <f t="shared" si="9"/>
        <v>0</v>
      </c>
      <c r="AX71" s="110">
        <f t="shared" si="9"/>
        <v>0</v>
      </c>
      <c r="AY71" s="110">
        <f t="shared" si="9"/>
        <v>0</v>
      </c>
      <c r="AZ71" s="110">
        <f t="shared" si="9"/>
        <v>0</v>
      </c>
      <c r="BA71" s="110">
        <f t="shared" si="9"/>
        <v>0</v>
      </c>
      <c r="BB71" s="110">
        <f t="shared" si="9"/>
        <v>0</v>
      </c>
      <c r="BC71" s="110">
        <f t="shared" si="9"/>
        <v>0</v>
      </c>
      <c r="BD71" s="110">
        <f t="shared" si="9"/>
        <v>0</v>
      </c>
      <c r="BE71" s="110">
        <f t="shared" si="9"/>
        <v>0</v>
      </c>
      <c r="BF71" s="110">
        <f t="shared" si="9"/>
        <v>0</v>
      </c>
      <c r="BG71" s="110">
        <f t="shared" si="9"/>
        <v>0</v>
      </c>
      <c r="BH71" s="110">
        <f t="shared" si="9"/>
        <v>0</v>
      </c>
      <c r="BI71" s="110">
        <f t="shared" si="9"/>
        <v>0</v>
      </c>
      <c r="BJ71" s="110">
        <f t="shared" si="9"/>
        <v>0</v>
      </c>
      <c r="BK71" s="110">
        <f t="shared" si="8"/>
        <v>0</v>
      </c>
    </row>
    <row r="72" spans="3:63">
      <c r="C72" s="51" t="str">
        <v>SMS on-net</v>
      </c>
      <c r="G72" s="51" t="str">
        <v>SMS</v>
      </c>
      <c r="N72" s="110">
        <f t="shared" si="9"/>
        <v>0</v>
      </c>
      <c r="O72" s="110">
        <f t="shared" si="9"/>
        <v>0</v>
      </c>
      <c r="P72" s="110">
        <f t="shared" si="9"/>
        <v>13966025.465521339</v>
      </c>
      <c r="Q72" s="110">
        <f t="shared" si="9"/>
        <v>43536454.908555701</v>
      </c>
      <c r="R72" s="110">
        <f t="shared" si="9"/>
        <v>74672793.401780665</v>
      </c>
      <c r="S72" s="110">
        <f t="shared" si="9"/>
        <v>120113671.72984201</v>
      </c>
      <c r="T72" s="110">
        <f t="shared" si="9"/>
        <v>198452954.44894737</v>
      </c>
      <c r="U72" s="110">
        <f t="shared" si="9"/>
        <v>211558044.72346836</v>
      </c>
      <c r="V72" s="110">
        <f t="shared" si="9"/>
        <v>224687045.9477829</v>
      </c>
      <c r="W72" s="110">
        <f t="shared" si="9"/>
        <v>237381144.22870448</v>
      </c>
      <c r="X72" s="110">
        <f t="shared" si="9"/>
        <v>248461664.94429249</v>
      </c>
      <c r="Y72" s="110">
        <f t="shared" si="9"/>
        <v>259095589.58099958</v>
      </c>
      <c r="Z72" s="110">
        <f t="shared" si="9"/>
        <v>269330723.66109645</v>
      </c>
      <c r="AA72" s="110">
        <f t="shared" si="9"/>
        <v>279207547.46467447</v>
      </c>
      <c r="AB72" s="110">
        <f t="shared" si="9"/>
        <v>288762235.71216422</v>
      </c>
      <c r="AC72" s="110">
        <f t="shared" si="9"/>
        <v>298028025.24818236</v>
      </c>
      <c r="AD72" s="110">
        <f t="shared" si="9"/>
        <v>307033253.91593546</v>
      </c>
      <c r="AE72" s="110">
        <f t="shared" si="9"/>
        <v>310742637.54041046</v>
      </c>
      <c r="AF72" s="110">
        <f t="shared" si="9"/>
        <v>312303089.63809252</v>
      </c>
      <c r="AG72" s="110">
        <f t="shared" si="9"/>
        <v>313795560.34011358</v>
      </c>
      <c r="AH72" s="110">
        <f t="shared" si="9"/>
        <v>315216557.15588719</v>
      </c>
      <c r="AI72" s="110">
        <f t="shared" si="9"/>
        <v>316563335.89081377</v>
      </c>
      <c r="AJ72" s="110">
        <f t="shared" si="9"/>
        <v>317833062.71412879</v>
      </c>
      <c r="AK72" s="110">
        <f t="shared" si="9"/>
        <v>319022662.10940695</v>
      </c>
      <c r="AL72" s="110">
        <f t="shared" si="9"/>
        <v>320128973.571859</v>
      </c>
      <c r="AM72" s="110">
        <f t="shared" si="9"/>
        <v>321149063.67498112</v>
      </c>
      <c r="AN72" s="110">
        <f t="shared" si="9"/>
        <v>322081003.58129168</v>
      </c>
      <c r="AO72" s="110">
        <f t="shared" si="9"/>
        <v>322924344.44599283</v>
      </c>
      <c r="AP72" s="110">
        <f t="shared" si="9"/>
        <v>323679298.73999482</v>
      </c>
      <c r="AQ72" s="110">
        <f t="shared" si="9"/>
        <v>324345422.93027252</v>
      </c>
      <c r="AR72" s="110">
        <f t="shared" si="9"/>
        <v>324921543.77901888</v>
      </c>
      <c r="AS72" s="110">
        <f t="shared" si="9"/>
        <v>325407300.08568633</v>
      </c>
      <c r="AT72" s="110">
        <f t="shared" si="9"/>
        <v>325804274.75855589</v>
      </c>
      <c r="AU72" s="110">
        <f t="shared" si="9"/>
        <v>326114994.20954424</v>
      </c>
      <c r="AV72" s="110">
        <f t="shared" si="9"/>
        <v>326341195.38834226</v>
      </c>
      <c r="AW72" s="110">
        <f t="shared" si="9"/>
        <v>326483489.81278813</v>
      </c>
      <c r="AX72" s="110">
        <f t="shared" si="9"/>
        <v>326542586.604545</v>
      </c>
      <c r="AY72" s="110">
        <f t="shared" si="9"/>
        <v>326520329.61273021</v>
      </c>
      <c r="AZ72" s="110">
        <f t="shared" si="9"/>
        <v>326419175.53224283</v>
      </c>
      <c r="BA72" s="110">
        <f t="shared" si="9"/>
        <v>326241083.743258</v>
      </c>
      <c r="BB72" s="110">
        <f t="shared" si="9"/>
        <v>325987181.66954297</v>
      </c>
      <c r="BC72" s="110">
        <f t="shared" si="9"/>
        <v>325658315.87488055</v>
      </c>
      <c r="BD72" s="110">
        <f t="shared" si="9"/>
        <v>325255643.66175961</v>
      </c>
      <c r="BE72" s="110">
        <f t="shared" si="9"/>
        <v>324780538.78740907</v>
      </c>
      <c r="BF72" s="110">
        <f t="shared" si="9"/>
        <v>324234193.08084071</v>
      </c>
      <c r="BG72" s="110">
        <f t="shared" si="9"/>
        <v>323789119.64170331</v>
      </c>
      <c r="BH72" s="110">
        <f t="shared" si="9"/>
        <v>323480830.42458153</v>
      </c>
      <c r="BI72" s="110">
        <f t="shared" si="9"/>
        <v>323172834.73876029</v>
      </c>
      <c r="BJ72" s="110">
        <f t="shared" si="9"/>
        <v>322865132.30475974</v>
      </c>
      <c r="BK72" s="110">
        <f t="shared" si="8"/>
        <v>322557722.84336615</v>
      </c>
    </row>
    <row r="73" spans="3:63">
      <c r="C73" s="51" t="str">
        <v>SMS salientes</v>
      </c>
      <c r="G73" s="51" t="str">
        <v>SMS</v>
      </c>
      <c r="N73" s="110">
        <f t="shared" si="9"/>
        <v>0</v>
      </c>
      <c r="O73" s="110">
        <f t="shared" si="9"/>
        <v>0</v>
      </c>
      <c r="P73" s="110">
        <f t="shared" si="9"/>
        <v>11001429.678478664</v>
      </c>
      <c r="Q73" s="110">
        <f t="shared" si="9"/>
        <v>36096880.063271441</v>
      </c>
      <c r="R73" s="110">
        <f t="shared" ref="R73:BJ73" si="10">R31*R$48</f>
        <v>78574384.87521936</v>
      </c>
      <c r="S73" s="110">
        <f t="shared" si="10"/>
        <v>131735350.56215802</v>
      </c>
      <c r="T73" s="110">
        <f t="shared" si="10"/>
        <v>220503282.72105265</v>
      </c>
      <c r="U73" s="110">
        <f t="shared" si="10"/>
        <v>235064494.137187</v>
      </c>
      <c r="V73" s="110">
        <f t="shared" si="10"/>
        <v>249652273.27531433</v>
      </c>
      <c r="W73" s="110">
        <f t="shared" si="10"/>
        <v>263756826.92078274</v>
      </c>
      <c r="X73" s="110">
        <f t="shared" si="10"/>
        <v>276068516.60476941</v>
      </c>
      <c r="Y73" s="110">
        <f t="shared" si="10"/>
        <v>287883988.42333281</v>
      </c>
      <c r="Z73" s="110">
        <f t="shared" si="10"/>
        <v>299256359.62344044</v>
      </c>
      <c r="AA73" s="110">
        <f t="shared" si="10"/>
        <v>310230608.2940827</v>
      </c>
      <c r="AB73" s="110">
        <f t="shared" si="10"/>
        <v>320846928.56907135</v>
      </c>
      <c r="AC73" s="110">
        <f t="shared" si="10"/>
        <v>331142250.27575809</v>
      </c>
      <c r="AD73" s="110">
        <f t="shared" si="10"/>
        <v>341148059.90659493</v>
      </c>
      <c r="AE73" s="110">
        <f t="shared" si="10"/>
        <v>345269597.26712275</v>
      </c>
      <c r="AF73" s="110">
        <f t="shared" si="10"/>
        <v>347003432.93121392</v>
      </c>
      <c r="AG73" s="110">
        <f t="shared" si="10"/>
        <v>348661733.71123725</v>
      </c>
      <c r="AH73" s="110">
        <f t="shared" si="10"/>
        <v>350240619.06209689</v>
      </c>
      <c r="AI73" s="110">
        <f t="shared" si="10"/>
        <v>351737039.87868196</v>
      </c>
      <c r="AJ73" s="110">
        <f t="shared" si="10"/>
        <v>353147847.46014303</v>
      </c>
      <c r="AK73" s="110">
        <f t="shared" si="10"/>
        <v>354469624.56600767</v>
      </c>
      <c r="AL73" s="110">
        <f t="shared" si="10"/>
        <v>355698859.5242877</v>
      </c>
      <c r="AM73" s="110">
        <f t="shared" si="10"/>
        <v>356832292.97220123</v>
      </c>
      <c r="AN73" s="110">
        <f t="shared" si="10"/>
        <v>357867781.75699067</v>
      </c>
      <c r="AO73" s="110">
        <f t="shared" si="10"/>
        <v>358804827.16221422</v>
      </c>
      <c r="AP73" s="110">
        <f t="shared" si="10"/>
        <v>359643665.26666087</v>
      </c>
      <c r="AQ73" s="110">
        <f t="shared" si="10"/>
        <v>360383803.2558583</v>
      </c>
      <c r="AR73" s="110">
        <f t="shared" si="10"/>
        <v>361023937.53224313</v>
      </c>
      <c r="AS73" s="110">
        <f t="shared" si="10"/>
        <v>361563666.76187366</v>
      </c>
      <c r="AT73" s="110">
        <f t="shared" si="10"/>
        <v>362004749.73172867</v>
      </c>
      <c r="AU73" s="110">
        <f t="shared" si="10"/>
        <v>362349993.56616026</v>
      </c>
      <c r="AV73" s="110">
        <f t="shared" si="10"/>
        <v>362601328.20926911</v>
      </c>
      <c r="AW73" s="110">
        <f t="shared" si="10"/>
        <v>362759433.12532014</v>
      </c>
      <c r="AX73" s="110">
        <f t="shared" si="10"/>
        <v>362825096.22727221</v>
      </c>
      <c r="AY73" s="110">
        <f t="shared" si="10"/>
        <v>362800366.23636681</v>
      </c>
      <c r="AZ73" s="110">
        <f t="shared" si="10"/>
        <v>362687972.81360316</v>
      </c>
      <c r="BA73" s="110">
        <f t="shared" si="10"/>
        <v>362490093.04806441</v>
      </c>
      <c r="BB73" s="110">
        <f t="shared" si="10"/>
        <v>362207979.63282549</v>
      </c>
      <c r="BC73" s="110">
        <f t="shared" si="10"/>
        <v>361842573.19431168</v>
      </c>
      <c r="BD73" s="110">
        <f t="shared" si="10"/>
        <v>361395159.62417734</v>
      </c>
      <c r="BE73" s="110">
        <f t="shared" si="10"/>
        <v>360867265.31934333</v>
      </c>
      <c r="BF73" s="110">
        <f t="shared" si="10"/>
        <v>360260214.53426737</v>
      </c>
      <c r="BG73" s="110">
        <f t="shared" si="10"/>
        <v>359765688.49078143</v>
      </c>
      <c r="BH73" s="110">
        <f t="shared" si="10"/>
        <v>359423144.91620165</v>
      </c>
      <c r="BI73" s="110">
        <f t="shared" si="10"/>
        <v>359080927.4875114</v>
      </c>
      <c r="BJ73" s="110">
        <f t="shared" si="10"/>
        <v>358739035.89417738</v>
      </c>
      <c r="BK73" s="110">
        <f t="shared" ref="BK73:BK78" si="11">BK31*BK$48</f>
        <v>358397469.82596231</v>
      </c>
    </row>
    <row r="74" spans="3:63">
      <c r="C74" s="51" t="str">
        <v>SMS entrantes</v>
      </c>
      <c r="G74" s="51" t="str">
        <v>SMS</v>
      </c>
      <c r="N74" s="110">
        <f t="shared" ref="N74:BJ79" si="12">N32*N$48</f>
        <v>0</v>
      </c>
      <c r="O74" s="110">
        <f t="shared" si="12"/>
        <v>0</v>
      </c>
      <c r="P74" s="110">
        <f t="shared" si="12"/>
        <v>11001429.678478664</v>
      </c>
      <c r="Q74" s="110">
        <f t="shared" si="12"/>
        <v>36096880.063271441</v>
      </c>
      <c r="R74" s="110">
        <f t="shared" si="12"/>
        <v>78574384.87521936</v>
      </c>
      <c r="S74" s="110">
        <f t="shared" si="12"/>
        <v>131735350.56215802</v>
      </c>
      <c r="T74" s="110">
        <f t="shared" si="12"/>
        <v>220503282.72105265</v>
      </c>
      <c r="U74" s="110">
        <f t="shared" si="12"/>
        <v>235064494.137187</v>
      </c>
      <c r="V74" s="110">
        <f t="shared" si="12"/>
        <v>249652273.27531433</v>
      </c>
      <c r="W74" s="110">
        <f t="shared" si="12"/>
        <v>263756826.92078274</v>
      </c>
      <c r="X74" s="110">
        <f t="shared" si="12"/>
        <v>276068516.60476941</v>
      </c>
      <c r="Y74" s="110">
        <f t="shared" si="12"/>
        <v>287883988.42333281</v>
      </c>
      <c r="Z74" s="110">
        <f t="shared" si="12"/>
        <v>299256359.62344044</v>
      </c>
      <c r="AA74" s="110">
        <f t="shared" si="12"/>
        <v>310230608.2940827</v>
      </c>
      <c r="AB74" s="110">
        <f t="shared" si="12"/>
        <v>320846928.56907135</v>
      </c>
      <c r="AC74" s="110">
        <f t="shared" si="12"/>
        <v>331142250.27575809</v>
      </c>
      <c r="AD74" s="110">
        <f t="shared" si="12"/>
        <v>341148059.90659493</v>
      </c>
      <c r="AE74" s="110">
        <f t="shared" si="12"/>
        <v>345269597.26712275</v>
      </c>
      <c r="AF74" s="110">
        <f t="shared" si="12"/>
        <v>347003432.93121392</v>
      </c>
      <c r="AG74" s="110">
        <f t="shared" si="12"/>
        <v>348661733.71123725</v>
      </c>
      <c r="AH74" s="110">
        <f t="shared" si="12"/>
        <v>350240619.06209689</v>
      </c>
      <c r="AI74" s="110">
        <f t="shared" si="12"/>
        <v>351737039.87868196</v>
      </c>
      <c r="AJ74" s="110">
        <f t="shared" si="12"/>
        <v>353147847.46014303</v>
      </c>
      <c r="AK74" s="110">
        <f t="shared" si="12"/>
        <v>354469624.56600767</v>
      </c>
      <c r="AL74" s="110">
        <f t="shared" si="12"/>
        <v>355698859.5242877</v>
      </c>
      <c r="AM74" s="110">
        <f t="shared" si="12"/>
        <v>356832292.97220123</v>
      </c>
      <c r="AN74" s="110">
        <f t="shared" si="12"/>
        <v>357867781.75699067</v>
      </c>
      <c r="AO74" s="110">
        <f t="shared" si="12"/>
        <v>358804827.16221422</v>
      </c>
      <c r="AP74" s="110">
        <f t="shared" si="12"/>
        <v>359643665.26666087</v>
      </c>
      <c r="AQ74" s="110">
        <f t="shared" si="12"/>
        <v>360383803.2558583</v>
      </c>
      <c r="AR74" s="110">
        <f t="shared" si="12"/>
        <v>361023937.53224313</v>
      </c>
      <c r="AS74" s="110">
        <f t="shared" si="12"/>
        <v>361563666.76187366</v>
      </c>
      <c r="AT74" s="110">
        <f t="shared" si="12"/>
        <v>362004749.73172867</v>
      </c>
      <c r="AU74" s="110">
        <f t="shared" si="12"/>
        <v>362349993.56616026</v>
      </c>
      <c r="AV74" s="110">
        <f t="shared" si="12"/>
        <v>362601328.20926911</v>
      </c>
      <c r="AW74" s="110">
        <f t="shared" si="12"/>
        <v>362759433.12532014</v>
      </c>
      <c r="AX74" s="110">
        <f t="shared" si="12"/>
        <v>362825096.22727221</v>
      </c>
      <c r="AY74" s="110">
        <f t="shared" si="12"/>
        <v>362800366.23636681</v>
      </c>
      <c r="AZ74" s="110">
        <f t="shared" si="12"/>
        <v>362687972.81360316</v>
      </c>
      <c r="BA74" s="110">
        <f t="shared" si="12"/>
        <v>362490093.04806441</v>
      </c>
      <c r="BB74" s="110">
        <f t="shared" si="12"/>
        <v>362207979.63282549</v>
      </c>
      <c r="BC74" s="110">
        <f t="shared" si="12"/>
        <v>361842573.19431168</v>
      </c>
      <c r="BD74" s="110">
        <f t="shared" si="12"/>
        <v>361395159.62417734</v>
      </c>
      <c r="BE74" s="110">
        <f t="shared" si="12"/>
        <v>360867265.31934333</v>
      </c>
      <c r="BF74" s="110">
        <f t="shared" si="12"/>
        <v>360260214.53426737</v>
      </c>
      <c r="BG74" s="110">
        <f t="shared" si="12"/>
        <v>359765688.49078143</v>
      </c>
      <c r="BH74" s="110">
        <f t="shared" si="12"/>
        <v>359423144.91620165</v>
      </c>
      <c r="BI74" s="110">
        <f t="shared" si="12"/>
        <v>359080927.4875114</v>
      </c>
      <c r="BJ74" s="110">
        <f t="shared" si="12"/>
        <v>358739035.89417738</v>
      </c>
      <c r="BK74" s="110">
        <f t="shared" si="11"/>
        <v>358397469.82596231</v>
      </c>
    </row>
    <row r="75" spans="3:63">
      <c r="C75" s="51" t="str">
        <v>Fixed Service21</v>
      </c>
      <c r="G75" s="51" t="str">
        <v>Fixed Unit21</v>
      </c>
      <c r="N75" s="110">
        <f t="shared" si="12"/>
        <v>0</v>
      </c>
      <c r="O75" s="110">
        <f t="shared" si="12"/>
        <v>0</v>
      </c>
      <c r="P75" s="110">
        <f t="shared" si="12"/>
        <v>0</v>
      </c>
      <c r="Q75" s="110">
        <f t="shared" si="12"/>
        <v>0</v>
      </c>
      <c r="R75" s="110">
        <f t="shared" si="12"/>
        <v>0</v>
      </c>
      <c r="S75" s="110">
        <f t="shared" si="12"/>
        <v>0</v>
      </c>
      <c r="T75" s="110">
        <f t="shared" si="12"/>
        <v>0</v>
      </c>
      <c r="U75" s="110">
        <f t="shared" si="12"/>
        <v>0</v>
      </c>
      <c r="V75" s="110">
        <f t="shared" si="12"/>
        <v>0</v>
      </c>
      <c r="W75" s="110">
        <f t="shared" si="12"/>
        <v>0</v>
      </c>
      <c r="X75" s="110">
        <f t="shared" si="12"/>
        <v>0</v>
      </c>
      <c r="Y75" s="110">
        <f t="shared" si="12"/>
        <v>0</v>
      </c>
      <c r="Z75" s="110">
        <f t="shared" si="12"/>
        <v>0</v>
      </c>
      <c r="AA75" s="110">
        <f t="shared" si="12"/>
        <v>0</v>
      </c>
      <c r="AB75" s="110">
        <f t="shared" si="12"/>
        <v>0</v>
      </c>
      <c r="AC75" s="110">
        <f t="shared" si="12"/>
        <v>0</v>
      </c>
      <c r="AD75" s="110">
        <f t="shared" si="12"/>
        <v>0</v>
      </c>
      <c r="AE75" s="110">
        <f t="shared" si="12"/>
        <v>0</v>
      </c>
      <c r="AF75" s="110">
        <f t="shared" si="12"/>
        <v>0</v>
      </c>
      <c r="AG75" s="110">
        <f t="shared" si="12"/>
        <v>0</v>
      </c>
      <c r="AH75" s="110">
        <f t="shared" si="12"/>
        <v>0</v>
      </c>
      <c r="AI75" s="110">
        <f t="shared" si="12"/>
        <v>0</v>
      </c>
      <c r="AJ75" s="110">
        <f t="shared" si="12"/>
        <v>0</v>
      </c>
      <c r="AK75" s="110">
        <f t="shared" si="12"/>
        <v>0</v>
      </c>
      <c r="AL75" s="110">
        <f t="shared" si="12"/>
        <v>0</v>
      </c>
      <c r="AM75" s="110">
        <f t="shared" si="12"/>
        <v>0</v>
      </c>
      <c r="AN75" s="110">
        <f t="shared" si="12"/>
        <v>0</v>
      </c>
      <c r="AO75" s="110">
        <f t="shared" si="12"/>
        <v>0</v>
      </c>
      <c r="AP75" s="110">
        <f t="shared" si="12"/>
        <v>0</v>
      </c>
      <c r="AQ75" s="110">
        <f t="shared" si="12"/>
        <v>0</v>
      </c>
      <c r="AR75" s="110">
        <f t="shared" si="12"/>
        <v>0</v>
      </c>
      <c r="AS75" s="110">
        <f t="shared" si="12"/>
        <v>0</v>
      </c>
      <c r="AT75" s="110">
        <f t="shared" si="12"/>
        <v>0</v>
      </c>
      <c r="AU75" s="110">
        <f t="shared" si="12"/>
        <v>0</v>
      </c>
      <c r="AV75" s="110">
        <f t="shared" si="12"/>
        <v>0</v>
      </c>
      <c r="AW75" s="110">
        <f t="shared" si="12"/>
        <v>0</v>
      </c>
      <c r="AX75" s="110">
        <f t="shared" si="12"/>
        <v>0</v>
      </c>
      <c r="AY75" s="110">
        <f t="shared" si="12"/>
        <v>0</v>
      </c>
      <c r="AZ75" s="110">
        <f t="shared" si="12"/>
        <v>0</v>
      </c>
      <c r="BA75" s="110">
        <f t="shared" si="12"/>
        <v>0</v>
      </c>
      <c r="BB75" s="110">
        <f t="shared" si="12"/>
        <v>0</v>
      </c>
      <c r="BC75" s="110">
        <f t="shared" si="12"/>
        <v>0</v>
      </c>
      <c r="BD75" s="110">
        <f t="shared" si="12"/>
        <v>0</v>
      </c>
      <c r="BE75" s="110">
        <f t="shared" si="12"/>
        <v>0</v>
      </c>
      <c r="BF75" s="110">
        <f t="shared" si="12"/>
        <v>0</v>
      </c>
      <c r="BG75" s="110">
        <f t="shared" si="12"/>
        <v>0</v>
      </c>
      <c r="BH75" s="110">
        <f t="shared" si="12"/>
        <v>0</v>
      </c>
      <c r="BI75" s="110">
        <f t="shared" si="12"/>
        <v>0</v>
      </c>
      <c r="BJ75" s="110">
        <f t="shared" si="12"/>
        <v>0</v>
      </c>
      <c r="BK75" s="110">
        <f t="shared" si="11"/>
        <v>0</v>
      </c>
    </row>
    <row r="76" spans="3:63">
      <c r="C76" s="51" t="str">
        <v>Enlaces dedicados</v>
      </c>
      <c r="G76" s="51" t="str">
        <v>Mbps</v>
      </c>
      <c r="N76" s="110">
        <f t="shared" si="12"/>
        <v>0</v>
      </c>
      <c r="O76" s="110">
        <f t="shared" si="12"/>
        <v>0</v>
      </c>
      <c r="P76" s="110">
        <f t="shared" si="12"/>
        <v>15553.980000000003</v>
      </c>
      <c r="Q76" s="110">
        <f t="shared" si="12"/>
        <v>36960.716000000008</v>
      </c>
      <c r="R76" s="110">
        <f t="shared" si="12"/>
        <v>61463.829231000011</v>
      </c>
      <c r="S76" s="110">
        <f t="shared" si="12"/>
        <v>90618.252351102012</v>
      </c>
      <c r="T76" s="110">
        <f t="shared" si="12"/>
        <v>127140.28236214604</v>
      </c>
      <c r="U76" s="110">
        <f t="shared" si="12"/>
        <v>137135.04740172345</v>
      </c>
      <c r="V76" s="110">
        <f t="shared" si="12"/>
        <v>148168.12524297019</v>
      </c>
      <c r="W76" s="110">
        <f t="shared" si="12"/>
        <v>160749.65995078254</v>
      </c>
      <c r="X76" s="110">
        <f t="shared" si="12"/>
        <v>171693.47976421908</v>
      </c>
      <c r="Y76" s="110">
        <f t="shared" si="12"/>
        <v>179327.49233198049</v>
      </c>
      <c r="Z76" s="110">
        <f t="shared" si="12"/>
        <v>185661.36470855091</v>
      </c>
      <c r="AA76" s="110">
        <f t="shared" si="12"/>
        <v>191740.94653557608</v>
      </c>
      <c r="AB76" s="110">
        <f t="shared" si="12"/>
        <v>197868.21892247221</v>
      </c>
      <c r="AC76" s="110">
        <f t="shared" si="12"/>
        <v>204104.83380875073</v>
      </c>
      <c r="AD76" s="110">
        <f t="shared" si="12"/>
        <v>210716.3518944472</v>
      </c>
      <c r="AE76" s="110">
        <f t="shared" si="12"/>
        <v>210950.34412529721</v>
      </c>
      <c r="AF76" s="110">
        <f t="shared" si="12"/>
        <v>211032.67472504074</v>
      </c>
      <c r="AG76" s="110">
        <f t="shared" si="12"/>
        <v>211123.67170370463</v>
      </c>
      <c r="AH76" s="110">
        <f t="shared" si="12"/>
        <v>211206.00230344816</v>
      </c>
      <c r="AI76" s="110">
        <f t="shared" si="12"/>
        <v>211279.66652427134</v>
      </c>
      <c r="AJ76" s="110">
        <f t="shared" si="12"/>
        <v>211422.66177645745</v>
      </c>
      <c r="AK76" s="110">
        <f t="shared" si="12"/>
        <v>211487.65961836022</v>
      </c>
      <c r="AL76" s="110">
        <f t="shared" si="12"/>
        <v>211552.65746026303</v>
      </c>
      <c r="AM76" s="110">
        <f t="shared" si="12"/>
        <v>211613.32211270562</v>
      </c>
      <c r="AN76" s="110">
        <f t="shared" si="12"/>
        <v>211673.98676514821</v>
      </c>
      <c r="AO76" s="110">
        <f t="shared" si="12"/>
        <v>211738.98460705101</v>
      </c>
      <c r="AP76" s="110">
        <f t="shared" si="12"/>
        <v>211790.98288057322</v>
      </c>
      <c r="AQ76" s="110">
        <f t="shared" si="12"/>
        <v>211825.64839625472</v>
      </c>
      <c r="AR76" s="110">
        <f t="shared" si="12"/>
        <v>211860.31391193619</v>
      </c>
      <c r="AS76" s="110">
        <f t="shared" si="12"/>
        <v>211890.6462381575</v>
      </c>
      <c r="AT76" s="110">
        <f t="shared" si="12"/>
        <v>211916.64537491862</v>
      </c>
      <c r="AU76" s="110">
        <f t="shared" si="12"/>
        <v>211938.31132221952</v>
      </c>
      <c r="AV76" s="110">
        <f t="shared" si="12"/>
        <v>211955.64408006027</v>
      </c>
      <c r="AW76" s="110">
        <f t="shared" si="12"/>
        <v>211964.31045898065</v>
      </c>
      <c r="AX76" s="110">
        <f t="shared" si="12"/>
        <v>211972.97683790102</v>
      </c>
      <c r="AY76" s="110">
        <f t="shared" si="12"/>
        <v>211972.97683790102</v>
      </c>
      <c r="AZ76" s="110">
        <f t="shared" si="12"/>
        <v>211972.97683790102</v>
      </c>
      <c r="BA76" s="110">
        <f t="shared" si="12"/>
        <v>211959.97726952046</v>
      </c>
      <c r="BB76" s="110">
        <f t="shared" si="12"/>
        <v>211955.64408006027</v>
      </c>
      <c r="BC76" s="110">
        <f t="shared" si="12"/>
        <v>211938.31132221952</v>
      </c>
      <c r="BD76" s="110">
        <f t="shared" si="12"/>
        <v>211916.64537491862</v>
      </c>
      <c r="BE76" s="110">
        <f t="shared" si="12"/>
        <v>211890.6462381575</v>
      </c>
      <c r="BF76" s="110">
        <f t="shared" si="12"/>
        <v>211860.31391193619</v>
      </c>
      <c r="BG76" s="110">
        <f t="shared" si="12"/>
        <v>211834.31477517509</v>
      </c>
      <c r="BH76" s="110">
        <f t="shared" si="12"/>
        <v>211821.31520679453</v>
      </c>
      <c r="BI76" s="110">
        <f t="shared" si="12"/>
        <v>211803.98244895379</v>
      </c>
      <c r="BJ76" s="110">
        <f t="shared" si="12"/>
        <v>211790.98288057322</v>
      </c>
      <c r="BK76" s="110">
        <f t="shared" si="11"/>
        <v>211769.31693327229</v>
      </c>
    </row>
    <row r="77" spans="3:63">
      <c r="C77" s="51" t="str">
        <v>xDSL propio (líneas)</v>
      </c>
      <c r="G77" s="51" t="str">
        <v># lineas</v>
      </c>
      <c r="N77" s="110">
        <f t="shared" si="12"/>
        <v>0</v>
      </c>
      <c r="O77" s="110">
        <f t="shared" si="12"/>
        <v>0</v>
      </c>
      <c r="P77" s="110">
        <f t="shared" si="12"/>
        <v>604859.85</v>
      </c>
      <c r="Q77" s="110">
        <f t="shared" si="12"/>
        <v>1724588.2000000002</v>
      </c>
      <c r="R77" s="110">
        <f t="shared" si="12"/>
        <v>3192393.6000000006</v>
      </c>
      <c r="S77" s="110">
        <f t="shared" si="12"/>
        <v>4831227.2</v>
      </c>
      <c r="T77" s="110">
        <f t="shared" si="12"/>
        <v>6568724.462741483</v>
      </c>
      <c r="U77" s="110">
        <f t="shared" si="12"/>
        <v>7102105.9286502525</v>
      </c>
      <c r="V77" s="110">
        <f t="shared" si="12"/>
        <v>7601552.5527556958</v>
      </c>
      <c r="W77" s="110">
        <f t="shared" si="12"/>
        <v>8069807.020553722</v>
      </c>
      <c r="X77" s="110">
        <f t="shared" si="12"/>
        <v>8509729.4008166771</v>
      </c>
      <c r="Y77" s="110">
        <f t="shared" si="12"/>
        <v>8923931.547431197</v>
      </c>
      <c r="Z77" s="110">
        <f t="shared" si="12"/>
        <v>9315014.3910008855</v>
      </c>
      <c r="AA77" s="110">
        <f t="shared" si="12"/>
        <v>9685814.6039720997</v>
      </c>
      <c r="AB77" s="110">
        <f t="shared" si="12"/>
        <v>10038525.401601559</v>
      </c>
      <c r="AC77" s="110">
        <f t="shared" si="12"/>
        <v>10373777.178848131</v>
      </c>
      <c r="AD77" s="110">
        <f t="shared" si="12"/>
        <v>10620156.341688916</v>
      </c>
      <c r="AE77" s="110">
        <f t="shared" si="12"/>
        <v>10784658.718196727</v>
      </c>
      <c r="AF77" s="110">
        <f t="shared" si="12"/>
        <v>10946270.332704034</v>
      </c>
      <c r="AG77" s="110">
        <f t="shared" si="12"/>
        <v>11105431.546798786</v>
      </c>
      <c r="AH77" s="110">
        <f t="shared" si="12"/>
        <v>11260749.993885495</v>
      </c>
      <c r="AI77" s="110">
        <f t="shared" si="12"/>
        <v>11410602.438186638</v>
      </c>
      <c r="AJ77" s="110">
        <f t="shared" si="12"/>
        <v>11554950.634706398</v>
      </c>
      <c r="AK77" s="110">
        <f t="shared" si="12"/>
        <v>11694852.228593186</v>
      </c>
      <c r="AL77" s="110">
        <f t="shared" si="12"/>
        <v>11832381.544467401</v>
      </c>
      <c r="AM77" s="110">
        <f t="shared" si="12"/>
        <v>11968290.189777225</v>
      </c>
      <c r="AN77" s="110">
        <f t="shared" si="12"/>
        <v>12100191.661237255</v>
      </c>
      <c r="AO77" s="110">
        <f t="shared" si="12"/>
        <v>12226621.688550526</v>
      </c>
      <c r="AP77" s="110">
        <f t="shared" si="12"/>
        <v>12348192.735786142</v>
      </c>
      <c r="AQ77" s="110">
        <f t="shared" si="12"/>
        <v>12465380.144711157</v>
      </c>
      <c r="AR77" s="110">
        <f t="shared" si="12"/>
        <v>12577941.386083839</v>
      </c>
      <c r="AS77" s="110">
        <f t="shared" si="12"/>
        <v>12685332.401518643</v>
      </c>
      <c r="AT77" s="110">
        <f t="shared" si="12"/>
        <v>12787465.11869798</v>
      </c>
      <c r="AU77" s="110">
        <f t="shared" si="12"/>
        <v>12884691.826892212</v>
      </c>
      <c r="AV77" s="110">
        <f t="shared" si="12"/>
        <v>12977263.372852325</v>
      </c>
      <c r="AW77" s="110">
        <f t="shared" si="12"/>
        <v>13064867.966581978</v>
      </c>
      <c r="AX77" s="110">
        <f t="shared" si="12"/>
        <v>13146976.940974426</v>
      </c>
      <c r="AY77" s="110">
        <f t="shared" si="12"/>
        <v>13223458.926023731</v>
      </c>
      <c r="AZ77" s="110">
        <f t="shared" si="12"/>
        <v>13294587.466730427</v>
      </c>
      <c r="BA77" s="110">
        <f t="shared" si="12"/>
        <v>13360603.926330276</v>
      </c>
      <c r="BB77" s="110">
        <f t="shared" si="12"/>
        <v>13421311.172080638</v>
      </c>
      <c r="BC77" s="110">
        <f t="shared" si="12"/>
        <v>13476320.068922505</v>
      </c>
      <c r="BD77" s="110">
        <f t="shared" si="12"/>
        <v>13525557.158479769</v>
      </c>
      <c r="BE77" s="110">
        <f t="shared" si="12"/>
        <v>13569293.031871177</v>
      </c>
      <c r="BF77" s="110">
        <f t="shared" si="12"/>
        <v>13599468.333566699</v>
      </c>
      <c r="BG77" s="110">
        <f t="shared" si="12"/>
        <v>13618751.409552516</v>
      </c>
      <c r="BH77" s="110">
        <f t="shared" si="12"/>
        <v>13638061.827564534</v>
      </c>
      <c r="BI77" s="110">
        <f t="shared" si="12"/>
        <v>13657399.626371793</v>
      </c>
      <c r="BJ77" s="110">
        <f t="shared" si="12"/>
        <v>13676764.844798312</v>
      </c>
      <c r="BK77" s="110">
        <f t="shared" si="11"/>
        <v>13686454.313772824</v>
      </c>
    </row>
    <row r="78" spans="3:63">
      <c r="C78" s="51" t="str">
        <v>xDSL propio (contendido)</v>
      </c>
      <c r="G78" s="51" t="str">
        <v>Mbps</v>
      </c>
      <c r="N78" s="110">
        <f t="shared" si="12"/>
        <v>0</v>
      </c>
      <c r="O78" s="110">
        <f t="shared" si="12"/>
        <v>0</v>
      </c>
      <c r="P78" s="110">
        <f t="shared" si="12"/>
        <v>20539.228499999997</v>
      </c>
      <c r="Q78" s="110">
        <f t="shared" si="12"/>
        <v>70307.290666666653</v>
      </c>
      <c r="R78" s="110">
        <f t="shared" si="12"/>
        <v>140837.89099999997</v>
      </c>
      <c r="S78" s="110">
        <f t="shared" si="12"/>
        <v>231393.32000000004</v>
      </c>
      <c r="T78" s="110">
        <f t="shared" si="12"/>
        <v>320954.98499999999</v>
      </c>
      <c r="U78" s="110">
        <f t="shared" si="12"/>
        <v>356036.00840362388</v>
      </c>
      <c r="V78" s="110">
        <f t="shared" si="12"/>
        <v>390524.43426141143</v>
      </c>
      <c r="W78" s="110">
        <f t="shared" si="12"/>
        <v>424481.57195664651</v>
      </c>
      <c r="X78" s="110">
        <f t="shared" si="12"/>
        <v>458000.69829641585</v>
      </c>
      <c r="Y78" s="110">
        <f t="shared" si="12"/>
        <v>491173.03266822576</v>
      </c>
      <c r="Z78" s="110">
        <f t="shared" si="12"/>
        <v>524082.73344015749</v>
      </c>
      <c r="AA78" s="110">
        <f t="shared" si="12"/>
        <v>556838.01142976875</v>
      </c>
      <c r="AB78" s="110">
        <f t="shared" si="12"/>
        <v>589569.73376768676</v>
      </c>
      <c r="AC78" s="110">
        <f t="shared" si="12"/>
        <v>622329.51650975249</v>
      </c>
      <c r="AD78" s="110">
        <f t="shared" si="12"/>
        <v>655072.69567910477</v>
      </c>
      <c r="AE78" s="110">
        <f t="shared" si="12"/>
        <v>665410.2589599489</v>
      </c>
      <c r="AF78" s="110">
        <f t="shared" si="12"/>
        <v>675526.49854107248</v>
      </c>
      <c r="AG78" s="110">
        <f t="shared" si="12"/>
        <v>685504.6319016054</v>
      </c>
      <c r="AH78" s="110">
        <f t="shared" si="12"/>
        <v>695316.19499090419</v>
      </c>
      <c r="AI78" s="110">
        <f t="shared" si="12"/>
        <v>704816.52857434226</v>
      </c>
      <c r="AJ78" s="110">
        <f t="shared" si="12"/>
        <v>713948.4629203222</v>
      </c>
      <c r="AK78" s="110">
        <f t="shared" si="12"/>
        <v>722764.41247591958</v>
      </c>
      <c r="AL78" s="110">
        <f t="shared" si="12"/>
        <v>731343.46767455165</v>
      </c>
      <c r="AM78" s="110">
        <f t="shared" si="12"/>
        <v>739864.45427682891</v>
      </c>
      <c r="AN78" s="110">
        <f t="shared" si="12"/>
        <v>748241.99946124724</v>
      </c>
      <c r="AO78" s="110">
        <f t="shared" si="12"/>
        <v>756264.74436211423</v>
      </c>
      <c r="AP78" s="110">
        <f t="shared" si="12"/>
        <v>763961.98423834261</v>
      </c>
      <c r="AQ78" s="110">
        <f t="shared" si="12"/>
        <v>771380.57603985386</v>
      </c>
      <c r="AR78" s="110">
        <f t="shared" si="12"/>
        <v>778532.76559081289</v>
      </c>
      <c r="AS78" s="110">
        <f t="shared" si="12"/>
        <v>785376.15160423412</v>
      </c>
      <c r="AT78" s="110">
        <f t="shared" si="12"/>
        <v>791885.4885452179</v>
      </c>
      <c r="AU78" s="110">
        <f t="shared" si="12"/>
        <v>798075.07126296649</v>
      </c>
      <c r="AV78" s="110">
        <f t="shared" si="12"/>
        <v>803974.40765106713</v>
      </c>
      <c r="AW78" s="110">
        <f t="shared" si="12"/>
        <v>809585.17945648439</v>
      </c>
      <c r="AX78" s="110">
        <f t="shared" si="12"/>
        <v>814866.93776514695</v>
      </c>
      <c r="AY78" s="110">
        <f t="shared" si="12"/>
        <v>819794.39838130481</v>
      </c>
      <c r="AZ78" s="110">
        <f t="shared" si="12"/>
        <v>824376.51129168004</v>
      </c>
      <c r="BA78" s="110">
        <f t="shared" si="12"/>
        <v>828638.33839213569</v>
      </c>
      <c r="BB78" s="110">
        <f t="shared" si="12"/>
        <v>832584.82827144256</v>
      </c>
      <c r="BC78" s="110">
        <f t="shared" si="12"/>
        <v>836186.52136207593</v>
      </c>
      <c r="BD78" s="110">
        <f t="shared" si="12"/>
        <v>839424.49317807332</v>
      </c>
      <c r="BE78" s="110">
        <f t="shared" si="12"/>
        <v>842308.53457963909</v>
      </c>
      <c r="BF78" s="110">
        <f t="shared" si="12"/>
        <v>844862.49931108102</v>
      </c>
      <c r="BG78" s="110">
        <f t="shared" si="12"/>
        <v>846060.45406726596</v>
      </c>
      <c r="BH78" s="110">
        <f t="shared" si="12"/>
        <v>847260.10743783973</v>
      </c>
      <c r="BI78" s="110">
        <f t="shared" si="12"/>
        <v>848461.46183131635</v>
      </c>
      <c r="BJ78" s="110">
        <f t="shared" si="12"/>
        <v>849664.5196596249</v>
      </c>
      <c r="BK78" s="110">
        <f t="shared" si="11"/>
        <v>850869.28333811462</v>
      </c>
    </row>
    <row r="79" spans="3:63">
      <c r="C79" s="51" t="str">
        <v>xDSL ajeno (líneas)</v>
      </c>
      <c r="G79" s="51" t="str">
        <v># lineas</v>
      </c>
      <c r="N79" s="110">
        <f t="shared" si="12"/>
        <v>0</v>
      </c>
      <c r="O79" s="110">
        <f t="shared" si="12"/>
        <v>0</v>
      </c>
      <c r="P79" s="110">
        <f t="shared" si="12"/>
        <v>0</v>
      </c>
      <c r="Q79" s="110">
        <f t="shared" si="12"/>
        <v>0</v>
      </c>
      <c r="R79" s="110">
        <f t="shared" ref="R79:BJ79" si="13">R37*R$48</f>
        <v>0</v>
      </c>
      <c r="S79" s="110">
        <f t="shared" si="13"/>
        <v>0</v>
      </c>
      <c r="T79" s="110">
        <f t="shared" si="13"/>
        <v>0</v>
      </c>
      <c r="U79" s="110">
        <f t="shared" si="13"/>
        <v>0</v>
      </c>
      <c r="V79" s="110">
        <f t="shared" si="13"/>
        <v>0</v>
      </c>
      <c r="W79" s="110">
        <f t="shared" si="13"/>
        <v>0</v>
      </c>
      <c r="X79" s="110">
        <f t="shared" si="13"/>
        <v>0</v>
      </c>
      <c r="Y79" s="110">
        <f t="shared" si="13"/>
        <v>0</v>
      </c>
      <c r="Z79" s="110">
        <f t="shared" si="13"/>
        <v>0</v>
      </c>
      <c r="AA79" s="110">
        <f t="shared" si="13"/>
        <v>0</v>
      </c>
      <c r="AB79" s="110">
        <f t="shared" si="13"/>
        <v>0</v>
      </c>
      <c r="AC79" s="110">
        <f t="shared" si="13"/>
        <v>0</v>
      </c>
      <c r="AD79" s="110">
        <f t="shared" si="13"/>
        <v>0</v>
      </c>
      <c r="AE79" s="110">
        <f t="shared" si="13"/>
        <v>0</v>
      </c>
      <c r="AF79" s="110">
        <f t="shared" si="13"/>
        <v>0</v>
      </c>
      <c r="AG79" s="110">
        <f t="shared" si="13"/>
        <v>0</v>
      </c>
      <c r="AH79" s="110">
        <f t="shared" si="13"/>
        <v>0</v>
      </c>
      <c r="AI79" s="110">
        <f t="shared" si="13"/>
        <v>0</v>
      </c>
      <c r="AJ79" s="110">
        <f t="shared" si="13"/>
        <v>0</v>
      </c>
      <c r="AK79" s="110">
        <f t="shared" si="13"/>
        <v>0</v>
      </c>
      <c r="AL79" s="110">
        <f t="shared" si="13"/>
        <v>0</v>
      </c>
      <c r="AM79" s="110">
        <f t="shared" si="13"/>
        <v>0</v>
      </c>
      <c r="AN79" s="110">
        <f t="shared" si="13"/>
        <v>0</v>
      </c>
      <c r="AO79" s="110">
        <f t="shared" si="13"/>
        <v>0</v>
      </c>
      <c r="AP79" s="110">
        <f t="shared" si="13"/>
        <v>0</v>
      </c>
      <c r="AQ79" s="110">
        <f t="shared" si="13"/>
        <v>0</v>
      </c>
      <c r="AR79" s="110">
        <f t="shared" si="13"/>
        <v>0</v>
      </c>
      <c r="AS79" s="110">
        <f t="shared" si="13"/>
        <v>0</v>
      </c>
      <c r="AT79" s="110">
        <f t="shared" si="13"/>
        <v>0</v>
      </c>
      <c r="AU79" s="110">
        <f t="shared" si="13"/>
        <v>0</v>
      </c>
      <c r="AV79" s="110">
        <f t="shared" si="13"/>
        <v>0</v>
      </c>
      <c r="AW79" s="110">
        <f t="shared" si="13"/>
        <v>0</v>
      </c>
      <c r="AX79" s="110">
        <f t="shared" si="13"/>
        <v>0</v>
      </c>
      <c r="AY79" s="110">
        <f t="shared" si="13"/>
        <v>0</v>
      </c>
      <c r="AZ79" s="110">
        <f t="shared" si="13"/>
        <v>0</v>
      </c>
      <c r="BA79" s="110">
        <f t="shared" si="13"/>
        <v>0</v>
      </c>
      <c r="BB79" s="110">
        <f t="shared" si="13"/>
        <v>0</v>
      </c>
      <c r="BC79" s="110">
        <f t="shared" si="13"/>
        <v>0</v>
      </c>
      <c r="BD79" s="110">
        <f t="shared" si="13"/>
        <v>0</v>
      </c>
      <c r="BE79" s="110">
        <f t="shared" si="13"/>
        <v>0</v>
      </c>
      <c r="BF79" s="110">
        <f t="shared" si="13"/>
        <v>0</v>
      </c>
      <c r="BG79" s="110">
        <f t="shared" si="13"/>
        <v>0</v>
      </c>
      <c r="BH79" s="110">
        <f t="shared" si="13"/>
        <v>0</v>
      </c>
      <c r="BI79" s="110">
        <f t="shared" si="13"/>
        <v>0</v>
      </c>
      <c r="BJ79" s="110">
        <f t="shared" si="13"/>
        <v>0</v>
      </c>
      <c r="BK79" s="110">
        <f t="shared" ref="BK79:BK84" si="14">BK37*BK$48</f>
        <v>0</v>
      </c>
    </row>
    <row r="80" spans="3:63">
      <c r="C80" s="51" t="str">
        <v>xDSL ajeno (bitstream)</v>
      </c>
      <c r="G80" s="51" t="str">
        <v>Mbps</v>
      </c>
      <c r="N80" s="110">
        <f t="shared" ref="N80:BJ84" si="15">N38*N$48</f>
        <v>0</v>
      </c>
      <c r="O80" s="110">
        <f t="shared" si="15"/>
        <v>0</v>
      </c>
      <c r="P80" s="110">
        <f t="shared" si="15"/>
        <v>0</v>
      </c>
      <c r="Q80" s="110">
        <f t="shared" si="15"/>
        <v>0</v>
      </c>
      <c r="R80" s="110">
        <f t="shared" si="15"/>
        <v>0</v>
      </c>
      <c r="S80" s="110">
        <f t="shared" si="15"/>
        <v>0</v>
      </c>
      <c r="T80" s="110">
        <f t="shared" si="15"/>
        <v>0</v>
      </c>
      <c r="U80" s="110">
        <f t="shared" si="15"/>
        <v>0</v>
      </c>
      <c r="V80" s="110">
        <f t="shared" si="15"/>
        <v>0</v>
      </c>
      <c r="W80" s="110">
        <f t="shared" si="15"/>
        <v>0</v>
      </c>
      <c r="X80" s="110">
        <f t="shared" si="15"/>
        <v>0</v>
      </c>
      <c r="Y80" s="110">
        <f t="shared" si="15"/>
        <v>0</v>
      </c>
      <c r="Z80" s="110">
        <f t="shared" si="15"/>
        <v>0</v>
      </c>
      <c r="AA80" s="110">
        <f t="shared" si="15"/>
        <v>0</v>
      </c>
      <c r="AB80" s="110">
        <f t="shared" si="15"/>
        <v>0</v>
      </c>
      <c r="AC80" s="110">
        <f t="shared" si="15"/>
        <v>0</v>
      </c>
      <c r="AD80" s="110">
        <f t="shared" si="15"/>
        <v>0</v>
      </c>
      <c r="AE80" s="110">
        <f t="shared" si="15"/>
        <v>0</v>
      </c>
      <c r="AF80" s="110">
        <f t="shared" si="15"/>
        <v>0</v>
      </c>
      <c r="AG80" s="110">
        <f t="shared" si="15"/>
        <v>0</v>
      </c>
      <c r="AH80" s="110">
        <f t="shared" si="15"/>
        <v>0</v>
      </c>
      <c r="AI80" s="110">
        <f t="shared" si="15"/>
        <v>0</v>
      </c>
      <c r="AJ80" s="110">
        <f t="shared" si="15"/>
        <v>0</v>
      </c>
      <c r="AK80" s="110">
        <f t="shared" si="15"/>
        <v>0</v>
      </c>
      <c r="AL80" s="110">
        <f t="shared" si="15"/>
        <v>0</v>
      </c>
      <c r="AM80" s="110">
        <f t="shared" si="15"/>
        <v>0</v>
      </c>
      <c r="AN80" s="110">
        <f t="shared" si="15"/>
        <v>0</v>
      </c>
      <c r="AO80" s="110">
        <f t="shared" si="15"/>
        <v>0</v>
      </c>
      <c r="AP80" s="110">
        <f t="shared" si="15"/>
        <v>0</v>
      </c>
      <c r="AQ80" s="110">
        <f t="shared" si="15"/>
        <v>0</v>
      </c>
      <c r="AR80" s="110">
        <f t="shared" si="15"/>
        <v>0</v>
      </c>
      <c r="AS80" s="110">
        <f t="shared" si="15"/>
        <v>0</v>
      </c>
      <c r="AT80" s="110">
        <f t="shared" si="15"/>
        <v>0</v>
      </c>
      <c r="AU80" s="110">
        <f t="shared" si="15"/>
        <v>0</v>
      </c>
      <c r="AV80" s="110">
        <f t="shared" si="15"/>
        <v>0</v>
      </c>
      <c r="AW80" s="110">
        <f t="shared" si="15"/>
        <v>0</v>
      </c>
      <c r="AX80" s="110">
        <f t="shared" si="15"/>
        <v>0</v>
      </c>
      <c r="AY80" s="110">
        <f t="shared" si="15"/>
        <v>0</v>
      </c>
      <c r="AZ80" s="110">
        <f t="shared" si="15"/>
        <v>0</v>
      </c>
      <c r="BA80" s="110">
        <f t="shared" si="15"/>
        <v>0</v>
      </c>
      <c r="BB80" s="110">
        <f t="shared" si="15"/>
        <v>0</v>
      </c>
      <c r="BC80" s="110">
        <f t="shared" si="15"/>
        <v>0</v>
      </c>
      <c r="BD80" s="110">
        <f t="shared" si="15"/>
        <v>0</v>
      </c>
      <c r="BE80" s="110">
        <f t="shared" si="15"/>
        <v>0</v>
      </c>
      <c r="BF80" s="110">
        <f t="shared" si="15"/>
        <v>0</v>
      </c>
      <c r="BG80" s="110">
        <f t="shared" si="15"/>
        <v>0</v>
      </c>
      <c r="BH80" s="110">
        <f t="shared" si="15"/>
        <v>0</v>
      </c>
      <c r="BI80" s="110">
        <f t="shared" si="15"/>
        <v>0</v>
      </c>
      <c r="BJ80" s="110">
        <f t="shared" si="15"/>
        <v>0</v>
      </c>
      <c r="BK80" s="110">
        <f t="shared" si="14"/>
        <v>0</v>
      </c>
    </row>
    <row r="81" spans="1:70">
      <c r="C81" s="51" t="str">
        <v>Fixed Service27</v>
      </c>
      <c r="G81" s="51" t="str">
        <v>Fixed Unit27</v>
      </c>
      <c r="N81" s="110">
        <f t="shared" si="15"/>
        <v>0</v>
      </c>
      <c r="O81" s="110">
        <f t="shared" si="15"/>
        <v>0</v>
      </c>
      <c r="P81" s="110">
        <f t="shared" si="15"/>
        <v>0</v>
      </c>
      <c r="Q81" s="110">
        <f t="shared" si="15"/>
        <v>0</v>
      </c>
      <c r="R81" s="110">
        <f t="shared" si="15"/>
        <v>0</v>
      </c>
      <c r="S81" s="110">
        <f t="shared" si="15"/>
        <v>0</v>
      </c>
      <c r="T81" s="110">
        <f t="shared" si="15"/>
        <v>0</v>
      </c>
      <c r="U81" s="110">
        <f t="shared" si="15"/>
        <v>0</v>
      </c>
      <c r="V81" s="110">
        <f t="shared" si="15"/>
        <v>0</v>
      </c>
      <c r="W81" s="110">
        <f t="shared" si="15"/>
        <v>0</v>
      </c>
      <c r="X81" s="110">
        <f t="shared" si="15"/>
        <v>0</v>
      </c>
      <c r="Y81" s="110">
        <f t="shared" si="15"/>
        <v>0</v>
      </c>
      <c r="Z81" s="110">
        <f t="shared" si="15"/>
        <v>0</v>
      </c>
      <c r="AA81" s="110">
        <f t="shared" si="15"/>
        <v>0</v>
      </c>
      <c r="AB81" s="110">
        <f t="shared" si="15"/>
        <v>0</v>
      </c>
      <c r="AC81" s="110">
        <f t="shared" si="15"/>
        <v>0</v>
      </c>
      <c r="AD81" s="110">
        <f t="shared" si="15"/>
        <v>0</v>
      </c>
      <c r="AE81" s="110">
        <f t="shared" si="15"/>
        <v>0</v>
      </c>
      <c r="AF81" s="110">
        <f t="shared" si="15"/>
        <v>0</v>
      </c>
      <c r="AG81" s="110">
        <f t="shared" si="15"/>
        <v>0</v>
      </c>
      <c r="AH81" s="110">
        <f t="shared" si="15"/>
        <v>0</v>
      </c>
      <c r="AI81" s="110">
        <f t="shared" si="15"/>
        <v>0</v>
      </c>
      <c r="AJ81" s="110">
        <f t="shared" si="15"/>
        <v>0</v>
      </c>
      <c r="AK81" s="110">
        <f t="shared" si="15"/>
        <v>0</v>
      </c>
      <c r="AL81" s="110">
        <f t="shared" si="15"/>
        <v>0</v>
      </c>
      <c r="AM81" s="110">
        <f t="shared" si="15"/>
        <v>0</v>
      </c>
      <c r="AN81" s="110">
        <f t="shared" si="15"/>
        <v>0</v>
      </c>
      <c r="AO81" s="110">
        <f t="shared" si="15"/>
        <v>0</v>
      </c>
      <c r="AP81" s="110">
        <f t="shared" si="15"/>
        <v>0</v>
      </c>
      <c r="AQ81" s="110">
        <f t="shared" si="15"/>
        <v>0</v>
      </c>
      <c r="AR81" s="110">
        <f t="shared" si="15"/>
        <v>0</v>
      </c>
      <c r="AS81" s="110">
        <f t="shared" si="15"/>
        <v>0</v>
      </c>
      <c r="AT81" s="110">
        <f t="shared" si="15"/>
        <v>0</v>
      </c>
      <c r="AU81" s="110">
        <f t="shared" si="15"/>
        <v>0</v>
      </c>
      <c r="AV81" s="110">
        <f t="shared" si="15"/>
        <v>0</v>
      </c>
      <c r="AW81" s="110">
        <f t="shared" si="15"/>
        <v>0</v>
      </c>
      <c r="AX81" s="110">
        <f t="shared" si="15"/>
        <v>0</v>
      </c>
      <c r="AY81" s="110">
        <f t="shared" si="15"/>
        <v>0</v>
      </c>
      <c r="AZ81" s="110">
        <f t="shared" si="15"/>
        <v>0</v>
      </c>
      <c r="BA81" s="110">
        <f t="shared" si="15"/>
        <v>0</v>
      </c>
      <c r="BB81" s="110">
        <f t="shared" si="15"/>
        <v>0</v>
      </c>
      <c r="BC81" s="110">
        <f t="shared" si="15"/>
        <v>0</v>
      </c>
      <c r="BD81" s="110">
        <f t="shared" si="15"/>
        <v>0</v>
      </c>
      <c r="BE81" s="110">
        <f t="shared" si="15"/>
        <v>0</v>
      </c>
      <c r="BF81" s="110">
        <f t="shared" si="15"/>
        <v>0</v>
      </c>
      <c r="BG81" s="110">
        <f t="shared" si="15"/>
        <v>0</v>
      </c>
      <c r="BH81" s="110">
        <f t="shared" si="15"/>
        <v>0</v>
      </c>
      <c r="BI81" s="110">
        <f t="shared" si="15"/>
        <v>0</v>
      </c>
      <c r="BJ81" s="110">
        <f t="shared" si="15"/>
        <v>0</v>
      </c>
      <c r="BK81" s="110">
        <f t="shared" si="14"/>
        <v>0</v>
      </c>
    </row>
    <row r="82" spans="1:70">
      <c r="C82" s="51" t="str">
        <v>Fixed Service28</v>
      </c>
      <c r="G82" s="51" t="str">
        <v>Fixed Unit28</v>
      </c>
      <c r="N82" s="110">
        <f t="shared" si="15"/>
        <v>0</v>
      </c>
      <c r="O82" s="110">
        <f t="shared" si="15"/>
        <v>0</v>
      </c>
      <c r="P82" s="110">
        <f t="shared" si="15"/>
        <v>0</v>
      </c>
      <c r="Q82" s="110">
        <f t="shared" si="15"/>
        <v>0</v>
      </c>
      <c r="R82" s="110">
        <f t="shared" si="15"/>
        <v>0</v>
      </c>
      <c r="S82" s="110">
        <f t="shared" si="15"/>
        <v>0</v>
      </c>
      <c r="T82" s="110">
        <f t="shared" si="15"/>
        <v>0</v>
      </c>
      <c r="U82" s="110">
        <f t="shared" si="15"/>
        <v>0</v>
      </c>
      <c r="V82" s="110">
        <f t="shared" si="15"/>
        <v>0</v>
      </c>
      <c r="W82" s="110">
        <f t="shared" si="15"/>
        <v>0</v>
      </c>
      <c r="X82" s="110">
        <f t="shared" si="15"/>
        <v>0</v>
      </c>
      <c r="Y82" s="110">
        <f t="shared" si="15"/>
        <v>0</v>
      </c>
      <c r="Z82" s="110">
        <f t="shared" si="15"/>
        <v>0</v>
      </c>
      <c r="AA82" s="110">
        <f t="shared" si="15"/>
        <v>0</v>
      </c>
      <c r="AB82" s="110">
        <f t="shared" si="15"/>
        <v>0</v>
      </c>
      <c r="AC82" s="110">
        <f t="shared" si="15"/>
        <v>0</v>
      </c>
      <c r="AD82" s="110">
        <f t="shared" si="15"/>
        <v>0</v>
      </c>
      <c r="AE82" s="110">
        <f t="shared" si="15"/>
        <v>0</v>
      </c>
      <c r="AF82" s="110">
        <f t="shared" si="15"/>
        <v>0</v>
      </c>
      <c r="AG82" s="110">
        <f t="shared" si="15"/>
        <v>0</v>
      </c>
      <c r="AH82" s="110">
        <f t="shared" si="15"/>
        <v>0</v>
      </c>
      <c r="AI82" s="110">
        <f t="shared" si="15"/>
        <v>0</v>
      </c>
      <c r="AJ82" s="110">
        <f t="shared" si="15"/>
        <v>0</v>
      </c>
      <c r="AK82" s="110">
        <f t="shared" si="15"/>
        <v>0</v>
      </c>
      <c r="AL82" s="110">
        <f t="shared" si="15"/>
        <v>0</v>
      </c>
      <c r="AM82" s="110">
        <f t="shared" si="15"/>
        <v>0</v>
      </c>
      <c r="AN82" s="110">
        <f t="shared" si="15"/>
        <v>0</v>
      </c>
      <c r="AO82" s="110">
        <f t="shared" si="15"/>
        <v>0</v>
      </c>
      <c r="AP82" s="110">
        <f t="shared" si="15"/>
        <v>0</v>
      </c>
      <c r="AQ82" s="110">
        <f t="shared" si="15"/>
        <v>0</v>
      </c>
      <c r="AR82" s="110">
        <f t="shared" si="15"/>
        <v>0</v>
      </c>
      <c r="AS82" s="110">
        <f t="shared" si="15"/>
        <v>0</v>
      </c>
      <c r="AT82" s="110">
        <f t="shared" si="15"/>
        <v>0</v>
      </c>
      <c r="AU82" s="110">
        <f t="shared" si="15"/>
        <v>0</v>
      </c>
      <c r="AV82" s="110">
        <f t="shared" si="15"/>
        <v>0</v>
      </c>
      <c r="AW82" s="110">
        <f t="shared" si="15"/>
        <v>0</v>
      </c>
      <c r="AX82" s="110">
        <f t="shared" si="15"/>
        <v>0</v>
      </c>
      <c r="AY82" s="110">
        <f t="shared" si="15"/>
        <v>0</v>
      </c>
      <c r="AZ82" s="110">
        <f t="shared" si="15"/>
        <v>0</v>
      </c>
      <c r="BA82" s="110">
        <f t="shared" si="15"/>
        <v>0</v>
      </c>
      <c r="BB82" s="110">
        <f t="shared" si="15"/>
        <v>0</v>
      </c>
      <c r="BC82" s="110">
        <f t="shared" si="15"/>
        <v>0</v>
      </c>
      <c r="BD82" s="110">
        <f t="shared" si="15"/>
        <v>0</v>
      </c>
      <c r="BE82" s="110">
        <f t="shared" si="15"/>
        <v>0</v>
      </c>
      <c r="BF82" s="110">
        <f t="shared" si="15"/>
        <v>0</v>
      </c>
      <c r="BG82" s="110">
        <f t="shared" si="15"/>
        <v>0</v>
      </c>
      <c r="BH82" s="110">
        <f t="shared" si="15"/>
        <v>0</v>
      </c>
      <c r="BI82" s="110">
        <f t="shared" si="15"/>
        <v>0</v>
      </c>
      <c r="BJ82" s="110">
        <f t="shared" si="15"/>
        <v>0</v>
      </c>
      <c r="BK82" s="110">
        <f t="shared" si="14"/>
        <v>0</v>
      </c>
    </row>
    <row r="83" spans="1:70">
      <c r="C83" s="51" t="str">
        <v>Fixed Service29</v>
      </c>
      <c r="G83" s="51" t="str">
        <v>Fixed Unit29</v>
      </c>
      <c r="N83" s="110">
        <f t="shared" si="15"/>
        <v>0</v>
      </c>
      <c r="O83" s="110">
        <f t="shared" si="15"/>
        <v>0</v>
      </c>
      <c r="P83" s="110">
        <f t="shared" si="15"/>
        <v>0</v>
      </c>
      <c r="Q83" s="110">
        <f t="shared" si="15"/>
        <v>0</v>
      </c>
      <c r="R83" s="110">
        <f t="shared" si="15"/>
        <v>0</v>
      </c>
      <c r="S83" s="110">
        <f t="shared" si="15"/>
        <v>0</v>
      </c>
      <c r="T83" s="110">
        <f t="shared" si="15"/>
        <v>0</v>
      </c>
      <c r="U83" s="110">
        <f t="shared" si="15"/>
        <v>0</v>
      </c>
      <c r="V83" s="110">
        <f t="shared" si="15"/>
        <v>0</v>
      </c>
      <c r="W83" s="110">
        <f t="shared" si="15"/>
        <v>0</v>
      </c>
      <c r="X83" s="110">
        <f t="shared" si="15"/>
        <v>0</v>
      </c>
      <c r="Y83" s="110">
        <f t="shared" si="15"/>
        <v>0</v>
      </c>
      <c r="Z83" s="110">
        <f t="shared" si="15"/>
        <v>0</v>
      </c>
      <c r="AA83" s="110">
        <f t="shared" si="15"/>
        <v>0</v>
      </c>
      <c r="AB83" s="110">
        <f t="shared" si="15"/>
        <v>0</v>
      </c>
      <c r="AC83" s="110">
        <f t="shared" si="15"/>
        <v>0</v>
      </c>
      <c r="AD83" s="110">
        <f t="shared" si="15"/>
        <v>0</v>
      </c>
      <c r="AE83" s="110">
        <f t="shared" si="15"/>
        <v>0</v>
      </c>
      <c r="AF83" s="110">
        <f t="shared" si="15"/>
        <v>0</v>
      </c>
      <c r="AG83" s="110">
        <f t="shared" si="15"/>
        <v>0</v>
      </c>
      <c r="AH83" s="110">
        <f t="shared" si="15"/>
        <v>0</v>
      </c>
      <c r="AI83" s="110">
        <f t="shared" si="15"/>
        <v>0</v>
      </c>
      <c r="AJ83" s="110">
        <f t="shared" si="15"/>
        <v>0</v>
      </c>
      <c r="AK83" s="110">
        <f t="shared" si="15"/>
        <v>0</v>
      </c>
      <c r="AL83" s="110">
        <f t="shared" si="15"/>
        <v>0</v>
      </c>
      <c r="AM83" s="110">
        <f t="shared" si="15"/>
        <v>0</v>
      </c>
      <c r="AN83" s="110">
        <f t="shared" si="15"/>
        <v>0</v>
      </c>
      <c r="AO83" s="110">
        <f t="shared" si="15"/>
        <v>0</v>
      </c>
      <c r="AP83" s="110">
        <f t="shared" si="15"/>
        <v>0</v>
      </c>
      <c r="AQ83" s="110">
        <f t="shared" si="15"/>
        <v>0</v>
      </c>
      <c r="AR83" s="110">
        <f t="shared" si="15"/>
        <v>0</v>
      </c>
      <c r="AS83" s="110">
        <f t="shared" si="15"/>
        <v>0</v>
      </c>
      <c r="AT83" s="110">
        <f t="shared" si="15"/>
        <v>0</v>
      </c>
      <c r="AU83" s="110">
        <f t="shared" si="15"/>
        <v>0</v>
      </c>
      <c r="AV83" s="110">
        <f t="shared" si="15"/>
        <v>0</v>
      </c>
      <c r="AW83" s="110">
        <f t="shared" si="15"/>
        <v>0</v>
      </c>
      <c r="AX83" s="110">
        <f t="shared" si="15"/>
        <v>0</v>
      </c>
      <c r="AY83" s="110">
        <f t="shared" si="15"/>
        <v>0</v>
      </c>
      <c r="AZ83" s="110">
        <f t="shared" si="15"/>
        <v>0</v>
      </c>
      <c r="BA83" s="110">
        <f t="shared" si="15"/>
        <v>0</v>
      </c>
      <c r="BB83" s="110">
        <f t="shared" si="15"/>
        <v>0</v>
      </c>
      <c r="BC83" s="110">
        <f t="shared" si="15"/>
        <v>0</v>
      </c>
      <c r="BD83" s="110">
        <f t="shared" si="15"/>
        <v>0</v>
      </c>
      <c r="BE83" s="110">
        <f t="shared" si="15"/>
        <v>0</v>
      </c>
      <c r="BF83" s="110">
        <f t="shared" si="15"/>
        <v>0</v>
      </c>
      <c r="BG83" s="110">
        <f t="shared" si="15"/>
        <v>0</v>
      </c>
      <c r="BH83" s="110">
        <f t="shared" si="15"/>
        <v>0</v>
      </c>
      <c r="BI83" s="110">
        <f t="shared" si="15"/>
        <v>0</v>
      </c>
      <c r="BJ83" s="110">
        <f t="shared" si="15"/>
        <v>0</v>
      </c>
      <c r="BK83" s="110">
        <f t="shared" si="14"/>
        <v>0</v>
      </c>
    </row>
    <row r="84" spans="1:70">
      <c r="C84" s="51" t="str">
        <v>IPTV</v>
      </c>
      <c r="G84" s="51" t="str">
        <v>#</v>
      </c>
      <c r="N84" s="110">
        <f t="shared" si="15"/>
        <v>0</v>
      </c>
      <c r="O84" s="110">
        <f t="shared" si="15"/>
        <v>0</v>
      </c>
      <c r="P84" s="110">
        <f t="shared" si="15"/>
        <v>433939.80000000005</v>
      </c>
      <c r="Q84" s="110">
        <f t="shared" si="15"/>
        <v>967213.8</v>
      </c>
      <c r="R84" s="110">
        <f t="shared" si="15"/>
        <v>1551003.9000000001</v>
      </c>
      <c r="S84" s="110">
        <f t="shared" si="15"/>
        <v>2175864.8000000003</v>
      </c>
      <c r="T84" s="110">
        <f t="shared" si="15"/>
        <v>2846374.7755095321</v>
      </c>
      <c r="U84" s="110">
        <f t="shared" si="15"/>
        <v>3027247.2314614672</v>
      </c>
      <c r="V84" s="110">
        <f t="shared" si="15"/>
        <v>3196476.0967711061</v>
      </c>
      <c r="W84" s="110">
        <f t="shared" si="15"/>
        <v>3354379.5493855872</v>
      </c>
      <c r="X84" s="110">
        <f t="shared" si="15"/>
        <v>3501638.9785966314</v>
      </c>
      <c r="Y84" s="110">
        <f t="shared" si="15"/>
        <v>3639018.1908052834</v>
      </c>
      <c r="Z84" s="110">
        <f t="shared" si="15"/>
        <v>3767307.1938646641</v>
      </c>
      <c r="AA84" s="110">
        <f t="shared" si="15"/>
        <v>3887512.211887537</v>
      </c>
      <c r="AB84" s="110">
        <f t="shared" si="15"/>
        <v>4000788.9578116457</v>
      </c>
      <c r="AC84" s="110">
        <f t="shared" si="15"/>
        <v>4107724.4549339092</v>
      </c>
      <c r="AD84" s="110">
        <f t="shared" si="15"/>
        <v>4208282.2119798483</v>
      </c>
      <c r="AE84" s="110">
        <f t="shared" si="15"/>
        <v>4274692.2210627226</v>
      </c>
      <c r="AF84" s="110">
        <f t="shared" si="15"/>
        <v>4339680.4145291513</v>
      </c>
      <c r="AG84" s="110">
        <f t="shared" si="15"/>
        <v>4403781.3935607411</v>
      </c>
      <c r="AH84" s="110">
        <f t="shared" si="15"/>
        <v>4466812.3009589035</v>
      </c>
      <c r="AI84" s="110">
        <f t="shared" si="15"/>
        <v>4527843.8247741498</v>
      </c>
      <c r="AJ84" s="110">
        <f t="shared" si="15"/>
        <v>4586508.6983410679</v>
      </c>
      <c r="AK84" s="110">
        <f t="shared" si="15"/>
        <v>4643143.6396861216</v>
      </c>
      <c r="AL84" s="110">
        <f t="shared" si="15"/>
        <v>4698256.7372493912</v>
      </c>
      <c r="AM84" s="110">
        <f t="shared" si="15"/>
        <v>4752996.7937093973</v>
      </c>
      <c r="AN84" s="110">
        <f t="shared" si="15"/>
        <v>4806815.3616518397</v>
      </c>
      <c r="AO84" s="110">
        <f t="shared" si="15"/>
        <v>4858354.6410024613</v>
      </c>
      <c r="AP84" s="110">
        <f t="shared" si="15"/>
        <v>4907802.8287625909</v>
      </c>
      <c r="AQ84" s="110">
        <f t="shared" si="15"/>
        <v>4955460.9407891873</v>
      </c>
      <c r="AR84" s="110">
        <f t="shared" si="15"/>
        <v>5001407.6460366193</v>
      </c>
      <c r="AS84" s="110">
        <f t="shared" si="15"/>
        <v>5045370.5524742585</v>
      </c>
      <c r="AT84" s="110">
        <f t="shared" si="15"/>
        <v>5087187.479116464</v>
      </c>
      <c r="AU84" s="110">
        <f t="shared" si="15"/>
        <v>5126950.2581522716</v>
      </c>
      <c r="AV84" s="110">
        <f t="shared" si="15"/>
        <v>5164848.4525790643</v>
      </c>
      <c r="AW84" s="110">
        <f t="shared" si="15"/>
        <v>5200892.8661837839</v>
      </c>
      <c r="AX84" s="110">
        <f t="shared" si="15"/>
        <v>5234823.6492631771</v>
      </c>
      <c r="AY84" s="110">
        <f t="shared" si="15"/>
        <v>5266478.3724686857</v>
      </c>
      <c r="AZ84" s="110">
        <f t="shared" si="15"/>
        <v>5295914.531815893</v>
      </c>
      <c r="BA84" s="110">
        <f t="shared" si="15"/>
        <v>5323293.1285665771</v>
      </c>
      <c r="BB84" s="110">
        <f t="shared" si="15"/>
        <v>5348645.9531742763</v>
      </c>
      <c r="BC84" s="110">
        <f t="shared" si="15"/>
        <v>5371783.7530952618</v>
      </c>
      <c r="BD84" s="110">
        <f t="shared" si="15"/>
        <v>5392584.9546810295</v>
      </c>
      <c r="BE84" s="110">
        <f t="shared" si="15"/>
        <v>5411112.4558406388</v>
      </c>
      <c r="BF84" s="110">
        <f t="shared" si="15"/>
        <v>5427519.4964946667</v>
      </c>
      <c r="BG84" s="110">
        <f t="shared" si="15"/>
        <v>5435215.3319713445</v>
      </c>
      <c r="BH84" s="110">
        <f t="shared" si="15"/>
        <v>5442922.0795937488</v>
      </c>
      <c r="BI84" s="110">
        <f t="shared" si="15"/>
        <v>5450639.7548345253</v>
      </c>
      <c r="BJ84" s="110">
        <f t="shared" si="15"/>
        <v>5458368.3731882572</v>
      </c>
      <c r="BK84" s="110">
        <f t="shared" si="14"/>
        <v>5466107.9501714977</v>
      </c>
    </row>
    <row r="85" spans="1:70">
      <c r="BL85" s="19" t="s">
        <v>116</v>
      </c>
    </row>
    <row r="88" spans="1:70" s="89" customFormat="1" ht="18" customHeight="1">
      <c r="A88" s="87">
        <v>3</v>
      </c>
      <c r="B88" s="87" t="s">
        <v>369</v>
      </c>
      <c r="C88" s="88"/>
      <c r="D88" s="88"/>
      <c r="E88" s="88"/>
      <c r="F88" s="88"/>
      <c r="G88" s="88"/>
      <c r="H88" s="88"/>
      <c r="I88" s="87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</row>
    <row r="90" spans="1:70" ht="15.75">
      <c r="A90" s="264"/>
      <c r="B90" s="17" t="s">
        <v>533</v>
      </c>
    </row>
    <row r="91" spans="1:70">
      <c r="A91" s="264"/>
    </row>
    <row r="92" spans="1:70">
      <c r="A92" s="264"/>
      <c r="C92" s="51" t="str">
        <f t="array" ref="C92:C121">Fixed.Retail.Services</f>
        <v>Llamadas salientes Local on-net</v>
      </c>
      <c r="G92" t="s">
        <v>101</v>
      </c>
      <c r="M92" s="261"/>
      <c r="N92" s="278">
        <f t="array" ref="N92:BK121">Market.Retail.Services.Proporcion.Urbano</f>
        <v>0.995</v>
      </c>
      <c r="O92" s="278">
        <v>0.995</v>
      </c>
      <c r="P92" s="278">
        <v>0.995</v>
      </c>
      <c r="Q92" s="278">
        <v>0.995</v>
      </c>
      <c r="R92" s="278">
        <v>0.995</v>
      </c>
      <c r="S92" s="278">
        <v>0.995</v>
      </c>
      <c r="T92" s="278">
        <v>0.995</v>
      </c>
      <c r="U92" s="278">
        <v>0.995</v>
      </c>
      <c r="V92" s="278">
        <v>0.995</v>
      </c>
      <c r="W92" s="278">
        <v>0.995</v>
      </c>
      <c r="X92" s="278">
        <v>0.995</v>
      </c>
      <c r="Y92" s="278">
        <v>0.995</v>
      </c>
      <c r="Z92" s="278">
        <v>0.995</v>
      </c>
      <c r="AA92" s="278">
        <v>0.995</v>
      </c>
      <c r="AB92" s="278">
        <v>0.995</v>
      </c>
      <c r="AC92" s="278">
        <v>0.995</v>
      </c>
      <c r="AD92" s="278">
        <v>0.995</v>
      </c>
      <c r="AE92" s="278">
        <v>0.995</v>
      </c>
      <c r="AF92" s="278">
        <v>0.995</v>
      </c>
      <c r="AG92" s="278">
        <v>0.995</v>
      </c>
      <c r="AH92" s="278">
        <v>0.995</v>
      </c>
      <c r="AI92" s="278">
        <v>0.995</v>
      </c>
      <c r="AJ92" s="278">
        <v>0.995</v>
      </c>
      <c r="AK92" s="278">
        <v>0.995</v>
      </c>
      <c r="AL92" s="278">
        <v>0.995</v>
      </c>
      <c r="AM92" s="278">
        <v>0.995</v>
      </c>
      <c r="AN92" s="278">
        <v>0.995</v>
      </c>
      <c r="AO92" s="278">
        <v>0.995</v>
      </c>
      <c r="AP92" s="278">
        <v>0.995</v>
      </c>
      <c r="AQ92" s="278">
        <v>0.995</v>
      </c>
      <c r="AR92" s="278">
        <v>0.995</v>
      </c>
      <c r="AS92" s="278">
        <v>0.995</v>
      </c>
      <c r="AT92" s="278">
        <v>0.995</v>
      </c>
      <c r="AU92" s="278">
        <v>0.995</v>
      </c>
      <c r="AV92" s="278">
        <v>0.995</v>
      </c>
      <c r="AW92" s="278">
        <v>0.995</v>
      </c>
      <c r="AX92" s="278">
        <v>0.995</v>
      </c>
      <c r="AY92" s="278">
        <v>0.995</v>
      </c>
      <c r="AZ92" s="278">
        <v>0.995</v>
      </c>
      <c r="BA92" s="278">
        <v>0.995</v>
      </c>
      <c r="BB92" s="278">
        <v>0.995</v>
      </c>
      <c r="BC92" s="278">
        <v>0.995</v>
      </c>
      <c r="BD92" s="278">
        <v>0.995</v>
      </c>
      <c r="BE92" s="278">
        <v>0.995</v>
      </c>
      <c r="BF92" s="278">
        <v>0.995</v>
      </c>
      <c r="BG92" s="278">
        <v>0.995</v>
      </c>
      <c r="BH92" s="278">
        <v>0.995</v>
      </c>
      <c r="BI92" s="278">
        <v>0.995</v>
      </c>
      <c r="BJ92" s="278">
        <v>0.995</v>
      </c>
      <c r="BK92" s="278">
        <v>0.995</v>
      </c>
    </row>
    <row r="93" spans="1:70">
      <c r="A93" s="264"/>
      <c r="C93" s="51" t="str">
        <v>Llamadas salientes Larga Distancia on-net</v>
      </c>
      <c r="G93" t="s">
        <v>101</v>
      </c>
      <c r="N93" s="279">
        <v>0.995</v>
      </c>
      <c r="O93" s="279">
        <v>0.995</v>
      </c>
      <c r="P93" s="279">
        <v>0.995</v>
      </c>
      <c r="Q93" s="279">
        <v>0.995</v>
      </c>
      <c r="R93" s="279">
        <v>0.995</v>
      </c>
      <c r="S93" s="279">
        <v>0.995</v>
      </c>
      <c r="T93" s="279">
        <v>0.995</v>
      </c>
      <c r="U93" s="279">
        <v>0.995</v>
      </c>
      <c r="V93" s="279">
        <v>0.995</v>
      </c>
      <c r="W93" s="279">
        <v>0.995</v>
      </c>
      <c r="X93" s="279">
        <v>0.995</v>
      </c>
      <c r="Y93" s="279">
        <v>0.995</v>
      </c>
      <c r="Z93" s="279">
        <v>0.995</v>
      </c>
      <c r="AA93" s="279">
        <v>0.995</v>
      </c>
      <c r="AB93" s="279">
        <v>0.995</v>
      </c>
      <c r="AC93" s="279">
        <v>0.995</v>
      </c>
      <c r="AD93" s="279">
        <v>0.995</v>
      </c>
      <c r="AE93" s="279">
        <v>0.995</v>
      </c>
      <c r="AF93" s="279">
        <v>0.995</v>
      </c>
      <c r="AG93" s="279">
        <v>0.995</v>
      </c>
      <c r="AH93" s="279">
        <v>0.995</v>
      </c>
      <c r="AI93" s="279">
        <v>0.995</v>
      </c>
      <c r="AJ93" s="279">
        <v>0.995</v>
      </c>
      <c r="AK93" s="279">
        <v>0.995</v>
      </c>
      <c r="AL93" s="279">
        <v>0.995</v>
      </c>
      <c r="AM93" s="279">
        <v>0.995</v>
      </c>
      <c r="AN93" s="279">
        <v>0.995</v>
      </c>
      <c r="AO93" s="279">
        <v>0.995</v>
      </c>
      <c r="AP93" s="279">
        <v>0.995</v>
      </c>
      <c r="AQ93" s="279">
        <v>0.995</v>
      </c>
      <c r="AR93" s="279">
        <v>0.995</v>
      </c>
      <c r="AS93" s="279">
        <v>0.995</v>
      </c>
      <c r="AT93" s="279">
        <v>0.995</v>
      </c>
      <c r="AU93" s="279">
        <v>0.995</v>
      </c>
      <c r="AV93" s="279">
        <v>0.995</v>
      </c>
      <c r="AW93" s="279">
        <v>0.995</v>
      </c>
      <c r="AX93" s="279">
        <v>0.995</v>
      </c>
      <c r="AY93" s="279">
        <v>0.995</v>
      </c>
      <c r="AZ93" s="279">
        <v>0.995</v>
      </c>
      <c r="BA93" s="279">
        <v>0.995</v>
      </c>
      <c r="BB93" s="279">
        <v>0.995</v>
      </c>
      <c r="BC93" s="279">
        <v>0.995</v>
      </c>
      <c r="BD93" s="279">
        <v>0.995</v>
      </c>
      <c r="BE93" s="279">
        <v>0.995</v>
      </c>
      <c r="BF93" s="279">
        <v>0.995</v>
      </c>
      <c r="BG93" s="279">
        <v>0.995</v>
      </c>
      <c r="BH93" s="279">
        <v>0.995</v>
      </c>
      <c r="BI93" s="279">
        <v>0.995</v>
      </c>
      <c r="BJ93" s="279">
        <v>0.995</v>
      </c>
      <c r="BK93" s="279">
        <v>0.995</v>
      </c>
    </row>
    <row r="94" spans="1:70">
      <c r="A94" s="264"/>
      <c r="C94" s="51" t="str">
        <v>Llamadas salientes Local a otros operadores fijos</v>
      </c>
      <c r="G94" t="s">
        <v>101</v>
      </c>
      <c r="N94" s="279">
        <v>0.995</v>
      </c>
      <c r="O94" s="279">
        <v>0.995</v>
      </c>
      <c r="P94" s="279">
        <v>0.995</v>
      </c>
      <c r="Q94" s="279">
        <v>0.995</v>
      </c>
      <c r="R94" s="279">
        <v>0.995</v>
      </c>
      <c r="S94" s="279">
        <v>0.995</v>
      </c>
      <c r="T94" s="279">
        <v>0.995</v>
      </c>
      <c r="U94" s="279">
        <v>0.995</v>
      </c>
      <c r="V94" s="279">
        <v>0.995</v>
      </c>
      <c r="W94" s="279">
        <v>0.995</v>
      </c>
      <c r="X94" s="279">
        <v>0.995</v>
      </c>
      <c r="Y94" s="279">
        <v>0.995</v>
      </c>
      <c r="Z94" s="279">
        <v>0.995</v>
      </c>
      <c r="AA94" s="279">
        <v>0.995</v>
      </c>
      <c r="AB94" s="279">
        <v>0.995</v>
      </c>
      <c r="AC94" s="279">
        <v>0.995</v>
      </c>
      <c r="AD94" s="279">
        <v>0.995</v>
      </c>
      <c r="AE94" s="279">
        <v>0.995</v>
      </c>
      <c r="AF94" s="279">
        <v>0.995</v>
      </c>
      <c r="AG94" s="279">
        <v>0.995</v>
      </c>
      <c r="AH94" s="279">
        <v>0.995</v>
      </c>
      <c r="AI94" s="279">
        <v>0.995</v>
      </c>
      <c r="AJ94" s="279">
        <v>0.995</v>
      </c>
      <c r="AK94" s="279">
        <v>0.995</v>
      </c>
      <c r="AL94" s="279">
        <v>0.995</v>
      </c>
      <c r="AM94" s="279">
        <v>0.995</v>
      </c>
      <c r="AN94" s="279">
        <v>0.995</v>
      </c>
      <c r="AO94" s="279">
        <v>0.995</v>
      </c>
      <c r="AP94" s="279">
        <v>0.995</v>
      </c>
      <c r="AQ94" s="279">
        <v>0.995</v>
      </c>
      <c r="AR94" s="279">
        <v>0.995</v>
      </c>
      <c r="AS94" s="279">
        <v>0.995</v>
      </c>
      <c r="AT94" s="279">
        <v>0.995</v>
      </c>
      <c r="AU94" s="279">
        <v>0.995</v>
      </c>
      <c r="AV94" s="279">
        <v>0.995</v>
      </c>
      <c r="AW94" s="279">
        <v>0.995</v>
      </c>
      <c r="AX94" s="279">
        <v>0.995</v>
      </c>
      <c r="AY94" s="279">
        <v>0.995</v>
      </c>
      <c r="AZ94" s="279">
        <v>0.995</v>
      </c>
      <c r="BA94" s="279">
        <v>0.995</v>
      </c>
      <c r="BB94" s="279">
        <v>0.995</v>
      </c>
      <c r="BC94" s="279">
        <v>0.995</v>
      </c>
      <c r="BD94" s="279">
        <v>0.995</v>
      </c>
      <c r="BE94" s="279">
        <v>0.995</v>
      </c>
      <c r="BF94" s="279">
        <v>0.995</v>
      </c>
      <c r="BG94" s="279">
        <v>0.995</v>
      </c>
      <c r="BH94" s="279">
        <v>0.995</v>
      </c>
      <c r="BI94" s="279">
        <v>0.995</v>
      </c>
      <c r="BJ94" s="279">
        <v>0.995</v>
      </c>
      <c r="BK94" s="279">
        <v>0.995</v>
      </c>
    </row>
    <row r="95" spans="1:70">
      <c r="A95" s="264"/>
      <c r="C95" s="51" t="str">
        <v>Llamadas salientes larga Distancia a otros operadores fijos</v>
      </c>
      <c r="G95" t="s">
        <v>101</v>
      </c>
      <c r="N95" s="279">
        <v>0.995</v>
      </c>
      <c r="O95" s="279">
        <v>0.995</v>
      </c>
      <c r="P95" s="279">
        <v>0.995</v>
      </c>
      <c r="Q95" s="279">
        <v>0.995</v>
      </c>
      <c r="R95" s="279">
        <v>0.995</v>
      </c>
      <c r="S95" s="279">
        <v>0.995</v>
      </c>
      <c r="T95" s="279">
        <v>0.995</v>
      </c>
      <c r="U95" s="279">
        <v>0.995</v>
      </c>
      <c r="V95" s="279">
        <v>0.995</v>
      </c>
      <c r="W95" s="279">
        <v>0.995</v>
      </c>
      <c r="X95" s="279">
        <v>0.995</v>
      </c>
      <c r="Y95" s="279">
        <v>0.995</v>
      </c>
      <c r="Z95" s="279">
        <v>0.995</v>
      </c>
      <c r="AA95" s="279">
        <v>0.995</v>
      </c>
      <c r="AB95" s="279">
        <v>0.995</v>
      </c>
      <c r="AC95" s="279">
        <v>0.995</v>
      </c>
      <c r="AD95" s="279">
        <v>0.995</v>
      </c>
      <c r="AE95" s="279">
        <v>0.995</v>
      </c>
      <c r="AF95" s="279">
        <v>0.995</v>
      </c>
      <c r="AG95" s="279">
        <v>0.995</v>
      </c>
      <c r="AH95" s="279">
        <v>0.995</v>
      </c>
      <c r="AI95" s="279">
        <v>0.995</v>
      </c>
      <c r="AJ95" s="279">
        <v>0.995</v>
      </c>
      <c r="AK95" s="279">
        <v>0.995</v>
      </c>
      <c r="AL95" s="279">
        <v>0.995</v>
      </c>
      <c r="AM95" s="279">
        <v>0.995</v>
      </c>
      <c r="AN95" s="279">
        <v>0.995</v>
      </c>
      <c r="AO95" s="279">
        <v>0.995</v>
      </c>
      <c r="AP95" s="279">
        <v>0.995</v>
      </c>
      <c r="AQ95" s="279">
        <v>0.995</v>
      </c>
      <c r="AR95" s="279">
        <v>0.995</v>
      </c>
      <c r="AS95" s="279">
        <v>0.995</v>
      </c>
      <c r="AT95" s="279">
        <v>0.995</v>
      </c>
      <c r="AU95" s="279">
        <v>0.995</v>
      </c>
      <c r="AV95" s="279">
        <v>0.995</v>
      </c>
      <c r="AW95" s="279">
        <v>0.995</v>
      </c>
      <c r="AX95" s="279">
        <v>0.995</v>
      </c>
      <c r="AY95" s="279">
        <v>0.995</v>
      </c>
      <c r="AZ95" s="279">
        <v>0.995</v>
      </c>
      <c r="BA95" s="279">
        <v>0.995</v>
      </c>
      <c r="BB95" s="279">
        <v>0.995</v>
      </c>
      <c r="BC95" s="279">
        <v>0.995</v>
      </c>
      <c r="BD95" s="279">
        <v>0.995</v>
      </c>
      <c r="BE95" s="279">
        <v>0.995</v>
      </c>
      <c r="BF95" s="279">
        <v>0.995</v>
      </c>
      <c r="BG95" s="279">
        <v>0.995</v>
      </c>
      <c r="BH95" s="279">
        <v>0.995</v>
      </c>
      <c r="BI95" s="279">
        <v>0.995</v>
      </c>
      <c r="BJ95" s="279">
        <v>0.995</v>
      </c>
      <c r="BK95" s="279">
        <v>0.995</v>
      </c>
    </row>
    <row r="96" spans="1:70">
      <c r="A96" s="264"/>
      <c r="C96" s="51" t="str">
        <v>Llamadas salientes a móvil</v>
      </c>
      <c r="G96" t="s">
        <v>101</v>
      </c>
      <c r="N96" s="279">
        <v>0.995</v>
      </c>
      <c r="O96" s="279">
        <v>0.995</v>
      </c>
      <c r="P96" s="279">
        <v>0.995</v>
      </c>
      <c r="Q96" s="279">
        <v>0.995</v>
      </c>
      <c r="R96" s="279">
        <v>0.995</v>
      </c>
      <c r="S96" s="279">
        <v>0.995</v>
      </c>
      <c r="T96" s="279">
        <v>0.995</v>
      </c>
      <c r="U96" s="279">
        <v>0.995</v>
      </c>
      <c r="V96" s="279">
        <v>0.995</v>
      </c>
      <c r="W96" s="279">
        <v>0.995</v>
      </c>
      <c r="X96" s="279">
        <v>0.995</v>
      </c>
      <c r="Y96" s="279">
        <v>0.995</v>
      </c>
      <c r="Z96" s="279">
        <v>0.995</v>
      </c>
      <c r="AA96" s="279">
        <v>0.995</v>
      </c>
      <c r="AB96" s="279">
        <v>0.995</v>
      </c>
      <c r="AC96" s="279">
        <v>0.995</v>
      </c>
      <c r="AD96" s="279">
        <v>0.995</v>
      </c>
      <c r="AE96" s="279">
        <v>0.995</v>
      </c>
      <c r="AF96" s="279">
        <v>0.995</v>
      </c>
      <c r="AG96" s="279">
        <v>0.995</v>
      </c>
      <c r="AH96" s="279">
        <v>0.995</v>
      </c>
      <c r="AI96" s="279">
        <v>0.995</v>
      </c>
      <c r="AJ96" s="279">
        <v>0.995</v>
      </c>
      <c r="AK96" s="279">
        <v>0.995</v>
      </c>
      <c r="AL96" s="279">
        <v>0.995</v>
      </c>
      <c r="AM96" s="279">
        <v>0.995</v>
      </c>
      <c r="AN96" s="279">
        <v>0.995</v>
      </c>
      <c r="AO96" s="279">
        <v>0.995</v>
      </c>
      <c r="AP96" s="279">
        <v>0.995</v>
      </c>
      <c r="AQ96" s="279">
        <v>0.995</v>
      </c>
      <c r="AR96" s="279">
        <v>0.995</v>
      </c>
      <c r="AS96" s="279">
        <v>0.995</v>
      </c>
      <c r="AT96" s="279">
        <v>0.995</v>
      </c>
      <c r="AU96" s="279">
        <v>0.995</v>
      </c>
      <c r="AV96" s="279">
        <v>0.995</v>
      </c>
      <c r="AW96" s="279">
        <v>0.995</v>
      </c>
      <c r="AX96" s="279">
        <v>0.995</v>
      </c>
      <c r="AY96" s="279">
        <v>0.995</v>
      </c>
      <c r="AZ96" s="279">
        <v>0.995</v>
      </c>
      <c r="BA96" s="279">
        <v>0.995</v>
      </c>
      <c r="BB96" s="279">
        <v>0.995</v>
      </c>
      <c r="BC96" s="279">
        <v>0.995</v>
      </c>
      <c r="BD96" s="279">
        <v>0.995</v>
      </c>
      <c r="BE96" s="279">
        <v>0.995</v>
      </c>
      <c r="BF96" s="279">
        <v>0.995</v>
      </c>
      <c r="BG96" s="279">
        <v>0.995</v>
      </c>
      <c r="BH96" s="279">
        <v>0.995</v>
      </c>
      <c r="BI96" s="279">
        <v>0.995</v>
      </c>
      <c r="BJ96" s="279">
        <v>0.995</v>
      </c>
      <c r="BK96" s="279">
        <v>0.995</v>
      </c>
    </row>
    <row r="97" spans="1:63">
      <c r="A97" s="264"/>
      <c r="C97" s="51" t="str">
        <v>Llamadas salientes a internacional</v>
      </c>
      <c r="G97" t="s">
        <v>101</v>
      </c>
      <c r="N97" s="279">
        <v>0.995</v>
      </c>
      <c r="O97" s="279">
        <v>0.995</v>
      </c>
      <c r="P97" s="279">
        <v>0.995</v>
      </c>
      <c r="Q97" s="279">
        <v>0.995</v>
      </c>
      <c r="R97" s="279">
        <v>0.995</v>
      </c>
      <c r="S97" s="279">
        <v>0.995</v>
      </c>
      <c r="T97" s="279">
        <v>0.995</v>
      </c>
      <c r="U97" s="279">
        <v>0.995</v>
      </c>
      <c r="V97" s="279">
        <v>0.995</v>
      </c>
      <c r="W97" s="279">
        <v>0.995</v>
      </c>
      <c r="X97" s="279">
        <v>0.995</v>
      </c>
      <c r="Y97" s="279">
        <v>0.995</v>
      </c>
      <c r="Z97" s="279">
        <v>0.995</v>
      </c>
      <c r="AA97" s="279">
        <v>0.995</v>
      </c>
      <c r="AB97" s="279">
        <v>0.995</v>
      </c>
      <c r="AC97" s="279">
        <v>0.995</v>
      </c>
      <c r="AD97" s="279">
        <v>0.995</v>
      </c>
      <c r="AE97" s="279">
        <v>0.995</v>
      </c>
      <c r="AF97" s="279">
        <v>0.995</v>
      </c>
      <c r="AG97" s="279">
        <v>0.995</v>
      </c>
      <c r="AH97" s="279">
        <v>0.995</v>
      </c>
      <c r="AI97" s="279">
        <v>0.995</v>
      </c>
      <c r="AJ97" s="279">
        <v>0.995</v>
      </c>
      <c r="AK97" s="279">
        <v>0.995</v>
      </c>
      <c r="AL97" s="279">
        <v>0.995</v>
      </c>
      <c r="AM97" s="279">
        <v>0.995</v>
      </c>
      <c r="AN97" s="279">
        <v>0.995</v>
      </c>
      <c r="AO97" s="279">
        <v>0.995</v>
      </c>
      <c r="AP97" s="279">
        <v>0.995</v>
      </c>
      <c r="AQ97" s="279">
        <v>0.995</v>
      </c>
      <c r="AR97" s="279">
        <v>0.995</v>
      </c>
      <c r="AS97" s="279">
        <v>0.995</v>
      </c>
      <c r="AT97" s="279">
        <v>0.995</v>
      </c>
      <c r="AU97" s="279">
        <v>0.995</v>
      </c>
      <c r="AV97" s="279">
        <v>0.995</v>
      </c>
      <c r="AW97" s="279">
        <v>0.995</v>
      </c>
      <c r="AX97" s="279">
        <v>0.995</v>
      </c>
      <c r="AY97" s="279">
        <v>0.995</v>
      </c>
      <c r="AZ97" s="279">
        <v>0.995</v>
      </c>
      <c r="BA97" s="279">
        <v>0.995</v>
      </c>
      <c r="BB97" s="279">
        <v>0.995</v>
      </c>
      <c r="BC97" s="279">
        <v>0.995</v>
      </c>
      <c r="BD97" s="279">
        <v>0.995</v>
      </c>
      <c r="BE97" s="279">
        <v>0.995</v>
      </c>
      <c r="BF97" s="279">
        <v>0.995</v>
      </c>
      <c r="BG97" s="279">
        <v>0.995</v>
      </c>
      <c r="BH97" s="279">
        <v>0.995</v>
      </c>
      <c r="BI97" s="279">
        <v>0.995</v>
      </c>
      <c r="BJ97" s="279">
        <v>0.995</v>
      </c>
      <c r="BK97" s="279">
        <v>0.995</v>
      </c>
    </row>
    <row r="98" spans="1:63">
      <c r="A98" s="264"/>
      <c r="C98" s="51" t="str">
        <v>Llamadas salientes a números no geográficos</v>
      </c>
      <c r="G98" t="s">
        <v>101</v>
      </c>
      <c r="N98" s="279">
        <v>0.995</v>
      </c>
      <c r="O98" s="279">
        <v>0.995</v>
      </c>
      <c r="P98" s="279">
        <v>0.995</v>
      </c>
      <c r="Q98" s="279">
        <v>0.995</v>
      </c>
      <c r="R98" s="279">
        <v>0.995</v>
      </c>
      <c r="S98" s="279">
        <v>0.995</v>
      </c>
      <c r="T98" s="279">
        <v>0.995</v>
      </c>
      <c r="U98" s="279">
        <v>0.995</v>
      </c>
      <c r="V98" s="279">
        <v>0.995</v>
      </c>
      <c r="W98" s="279">
        <v>0.995</v>
      </c>
      <c r="X98" s="279">
        <v>0.995</v>
      </c>
      <c r="Y98" s="279">
        <v>0.995</v>
      </c>
      <c r="Z98" s="279">
        <v>0.995</v>
      </c>
      <c r="AA98" s="279">
        <v>0.995</v>
      </c>
      <c r="AB98" s="279">
        <v>0.995</v>
      </c>
      <c r="AC98" s="279">
        <v>0.995</v>
      </c>
      <c r="AD98" s="279">
        <v>0.995</v>
      </c>
      <c r="AE98" s="279">
        <v>0.995</v>
      </c>
      <c r="AF98" s="279">
        <v>0.995</v>
      </c>
      <c r="AG98" s="279">
        <v>0.995</v>
      </c>
      <c r="AH98" s="279">
        <v>0.995</v>
      </c>
      <c r="AI98" s="279">
        <v>0.995</v>
      </c>
      <c r="AJ98" s="279">
        <v>0.995</v>
      </c>
      <c r="AK98" s="279">
        <v>0.995</v>
      </c>
      <c r="AL98" s="279">
        <v>0.995</v>
      </c>
      <c r="AM98" s="279">
        <v>0.995</v>
      </c>
      <c r="AN98" s="279">
        <v>0.995</v>
      </c>
      <c r="AO98" s="279">
        <v>0.995</v>
      </c>
      <c r="AP98" s="279">
        <v>0.995</v>
      </c>
      <c r="AQ98" s="279">
        <v>0.995</v>
      </c>
      <c r="AR98" s="279">
        <v>0.995</v>
      </c>
      <c r="AS98" s="279">
        <v>0.995</v>
      </c>
      <c r="AT98" s="279">
        <v>0.995</v>
      </c>
      <c r="AU98" s="279">
        <v>0.995</v>
      </c>
      <c r="AV98" s="279">
        <v>0.995</v>
      </c>
      <c r="AW98" s="279">
        <v>0.995</v>
      </c>
      <c r="AX98" s="279">
        <v>0.995</v>
      </c>
      <c r="AY98" s="279">
        <v>0.995</v>
      </c>
      <c r="AZ98" s="279">
        <v>0.995</v>
      </c>
      <c r="BA98" s="279">
        <v>0.995</v>
      </c>
      <c r="BB98" s="279">
        <v>0.995</v>
      </c>
      <c r="BC98" s="279">
        <v>0.995</v>
      </c>
      <c r="BD98" s="279">
        <v>0.995</v>
      </c>
      <c r="BE98" s="279">
        <v>0.995</v>
      </c>
      <c r="BF98" s="279">
        <v>0.995</v>
      </c>
      <c r="BG98" s="279">
        <v>0.995</v>
      </c>
      <c r="BH98" s="279">
        <v>0.995</v>
      </c>
      <c r="BI98" s="279">
        <v>0.995</v>
      </c>
      <c r="BJ98" s="279">
        <v>0.995</v>
      </c>
      <c r="BK98" s="279">
        <v>0.995</v>
      </c>
    </row>
    <row r="99" spans="1:63">
      <c r="A99" s="264"/>
      <c r="C99" s="51" t="str">
        <v>Fixed Service8</v>
      </c>
      <c r="G99" t="s">
        <v>101</v>
      </c>
      <c r="N99" s="280">
        <v>0</v>
      </c>
      <c r="O99" s="280">
        <v>0</v>
      </c>
      <c r="P99" s="280">
        <v>0</v>
      </c>
      <c r="Q99" s="280">
        <v>0</v>
      </c>
      <c r="R99" s="280">
        <v>0</v>
      </c>
      <c r="S99" s="280">
        <v>0</v>
      </c>
      <c r="T99" s="280">
        <v>0</v>
      </c>
      <c r="U99" s="280">
        <v>0</v>
      </c>
      <c r="V99" s="280">
        <v>0</v>
      </c>
      <c r="W99" s="280">
        <v>0</v>
      </c>
      <c r="X99" s="280">
        <v>0</v>
      </c>
      <c r="Y99" s="280">
        <v>0</v>
      </c>
      <c r="Z99" s="280">
        <v>0</v>
      </c>
      <c r="AA99" s="280">
        <v>0</v>
      </c>
      <c r="AB99" s="280">
        <v>0</v>
      </c>
      <c r="AC99" s="280">
        <v>0</v>
      </c>
      <c r="AD99" s="280">
        <v>0</v>
      </c>
      <c r="AE99" s="280">
        <v>0</v>
      </c>
      <c r="AF99" s="280">
        <v>0</v>
      </c>
      <c r="AG99" s="280">
        <v>0</v>
      </c>
      <c r="AH99" s="280">
        <v>0</v>
      </c>
      <c r="AI99" s="280">
        <v>0</v>
      </c>
      <c r="AJ99" s="280">
        <v>0</v>
      </c>
      <c r="AK99" s="280">
        <v>0</v>
      </c>
      <c r="AL99" s="280">
        <v>0</v>
      </c>
      <c r="AM99" s="280">
        <v>0</v>
      </c>
      <c r="AN99" s="280">
        <v>0</v>
      </c>
      <c r="AO99" s="280">
        <v>0</v>
      </c>
      <c r="AP99" s="280">
        <v>0</v>
      </c>
      <c r="AQ99" s="280">
        <v>0</v>
      </c>
      <c r="AR99" s="280">
        <v>0</v>
      </c>
      <c r="AS99" s="280">
        <v>0</v>
      </c>
      <c r="AT99" s="280">
        <v>0</v>
      </c>
      <c r="AU99" s="280">
        <v>0</v>
      </c>
      <c r="AV99" s="280">
        <v>0</v>
      </c>
      <c r="AW99" s="280">
        <v>0</v>
      </c>
      <c r="AX99" s="280">
        <v>0</v>
      </c>
      <c r="AY99" s="280">
        <v>0</v>
      </c>
      <c r="AZ99" s="280">
        <v>0</v>
      </c>
      <c r="BA99" s="280">
        <v>0</v>
      </c>
      <c r="BB99" s="280">
        <v>0</v>
      </c>
      <c r="BC99" s="280">
        <v>0</v>
      </c>
      <c r="BD99" s="280">
        <v>0</v>
      </c>
      <c r="BE99" s="280">
        <v>0</v>
      </c>
      <c r="BF99" s="280">
        <v>0</v>
      </c>
      <c r="BG99" s="280">
        <v>0</v>
      </c>
      <c r="BH99" s="280">
        <v>0</v>
      </c>
      <c r="BI99" s="280">
        <v>0</v>
      </c>
      <c r="BJ99" s="280">
        <v>0</v>
      </c>
      <c r="BK99" s="280">
        <v>0</v>
      </c>
    </row>
    <row r="100" spans="1:63">
      <c r="A100" s="264"/>
      <c r="C100" s="51" t="str">
        <v>Llamadas entrantes Local de otros operadores fijos</v>
      </c>
      <c r="G100" t="s">
        <v>101</v>
      </c>
      <c r="N100" s="278">
        <v>0.92</v>
      </c>
      <c r="O100" s="278">
        <v>0.92</v>
      </c>
      <c r="P100" s="278">
        <v>0.92</v>
      </c>
      <c r="Q100" s="278">
        <v>0.92</v>
      </c>
      <c r="R100" s="278">
        <v>0.92</v>
      </c>
      <c r="S100" s="278">
        <v>0.92</v>
      </c>
      <c r="T100" s="278">
        <v>0.92</v>
      </c>
      <c r="U100" s="278">
        <v>0.92</v>
      </c>
      <c r="V100" s="278">
        <v>0.92</v>
      </c>
      <c r="W100" s="278">
        <v>0.92</v>
      </c>
      <c r="X100" s="278">
        <v>0.92</v>
      </c>
      <c r="Y100" s="278">
        <v>0.92</v>
      </c>
      <c r="Z100" s="278">
        <v>0.92</v>
      </c>
      <c r="AA100" s="278">
        <v>0.92</v>
      </c>
      <c r="AB100" s="278">
        <v>0.92</v>
      </c>
      <c r="AC100" s="278">
        <v>0.92</v>
      </c>
      <c r="AD100" s="278">
        <v>0.92</v>
      </c>
      <c r="AE100" s="278">
        <v>0.92</v>
      </c>
      <c r="AF100" s="278">
        <v>0.92</v>
      </c>
      <c r="AG100" s="278">
        <v>0.92</v>
      </c>
      <c r="AH100" s="278">
        <v>0.92</v>
      </c>
      <c r="AI100" s="278">
        <v>0.92</v>
      </c>
      <c r="AJ100" s="278">
        <v>0.92</v>
      </c>
      <c r="AK100" s="278">
        <v>0.92</v>
      </c>
      <c r="AL100" s="278">
        <v>0.92</v>
      </c>
      <c r="AM100" s="278">
        <v>0.92</v>
      </c>
      <c r="AN100" s="278">
        <v>0.92</v>
      </c>
      <c r="AO100" s="278">
        <v>0.92</v>
      </c>
      <c r="AP100" s="278">
        <v>0.92</v>
      </c>
      <c r="AQ100" s="278">
        <v>0.92</v>
      </c>
      <c r="AR100" s="278">
        <v>0.92</v>
      </c>
      <c r="AS100" s="278">
        <v>0.92</v>
      </c>
      <c r="AT100" s="278">
        <v>0.92</v>
      </c>
      <c r="AU100" s="278">
        <v>0.92</v>
      </c>
      <c r="AV100" s="278">
        <v>0.92</v>
      </c>
      <c r="AW100" s="278">
        <v>0.92</v>
      </c>
      <c r="AX100" s="278">
        <v>0.92</v>
      </c>
      <c r="AY100" s="278">
        <v>0.92</v>
      </c>
      <c r="AZ100" s="278">
        <v>0.92</v>
      </c>
      <c r="BA100" s="278">
        <v>0.92</v>
      </c>
      <c r="BB100" s="278">
        <v>0.92</v>
      </c>
      <c r="BC100" s="278">
        <v>0.92</v>
      </c>
      <c r="BD100" s="278">
        <v>0.92</v>
      </c>
      <c r="BE100" s="278">
        <v>0.92</v>
      </c>
      <c r="BF100" s="278">
        <v>0.92</v>
      </c>
      <c r="BG100" s="278">
        <v>0.92</v>
      </c>
      <c r="BH100" s="278">
        <v>0.92</v>
      </c>
      <c r="BI100" s="278">
        <v>0.92</v>
      </c>
      <c r="BJ100" s="278">
        <v>0.92</v>
      </c>
      <c r="BK100" s="278">
        <v>0.92</v>
      </c>
    </row>
    <row r="101" spans="1:63">
      <c r="A101" s="264"/>
      <c r="C101" s="51" t="str">
        <v>Llamadas entrantes Larga Distancia de otros operadores fijos</v>
      </c>
      <c r="G101" t="s">
        <v>101</v>
      </c>
      <c r="N101" s="279">
        <v>0.92</v>
      </c>
      <c r="O101" s="279">
        <v>0.92</v>
      </c>
      <c r="P101" s="279">
        <v>0.92</v>
      </c>
      <c r="Q101" s="279">
        <v>0.92</v>
      </c>
      <c r="R101" s="279">
        <v>0.92</v>
      </c>
      <c r="S101" s="279">
        <v>0.92</v>
      </c>
      <c r="T101" s="279">
        <v>0.92</v>
      </c>
      <c r="U101" s="279">
        <v>0.92</v>
      </c>
      <c r="V101" s="279">
        <v>0.92</v>
      </c>
      <c r="W101" s="279">
        <v>0.92</v>
      </c>
      <c r="X101" s="279">
        <v>0.92</v>
      </c>
      <c r="Y101" s="279">
        <v>0.92</v>
      </c>
      <c r="Z101" s="279">
        <v>0.92</v>
      </c>
      <c r="AA101" s="279">
        <v>0.92</v>
      </c>
      <c r="AB101" s="279">
        <v>0.92</v>
      </c>
      <c r="AC101" s="279">
        <v>0.92</v>
      </c>
      <c r="AD101" s="279">
        <v>0.92</v>
      </c>
      <c r="AE101" s="279">
        <v>0.92</v>
      </c>
      <c r="AF101" s="279">
        <v>0.92</v>
      </c>
      <c r="AG101" s="279">
        <v>0.92</v>
      </c>
      <c r="AH101" s="279">
        <v>0.92</v>
      </c>
      <c r="AI101" s="279">
        <v>0.92</v>
      </c>
      <c r="AJ101" s="279">
        <v>0.92</v>
      </c>
      <c r="AK101" s="279">
        <v>0.92</v>
      </c>
      <c r="AL101" s="279">
        <v>0.92</v>
      </c>
      <c r="AM101" s="279">
        <v>0.92</v>
      </c>
      <c r="AN101" s="279">
        <v>0.92</v>
      </c>
      <c r="AO101" s="279">
        <v>0.92</v>
      </c>
      <c r="AP101" s="279">
        <v>0.92</v>
      </c>
      <c r="AQ101" s="279">
        <v>0.92</v>
      </c>
      <c r="AR101" s="279">
        <v>0.92</v>
      </c>
      <c r="AS101" s="279">
        <v>0.92</v>
      </c>
      <c r="AT101" s="279">
        <v>0.92</v>
      </c>
      <c r="AU101" s="279">
        <v>0.92</v>
      </c>
      <c r="AV101" s="279">
        <v>0.92</v>
      </c>
      <c r="AW101" s="279">
        <v>0.92</v>
      </c>
      <c r="AX101" s="279">
        <v>0.92</v>
      </c>
      <c r="AY101" s="279">
        <v>0.92</v>
      </c>
      <c r="AZ101" s="279">
        <v>0.92</v>
      </c>
      <c r="BA101" s="279">
        <v>0.92</v>
      </c>
      <c r="BB101" s="279">
        <v>0.92</v>
      </c>
      <c r="BC101" s="279">
        <v>0.92</v>
      </c>
      <c r="BD101" s="279">
        <v>0.92</v>
      </c>
      <c r="BE101" s="279">
        <v>0.92</v>
      </c>
      <c r="BF101" s="279">
        <v>0.92</v>
      </c>
      <c r="BG101" s="279">
        <v>0.92</v>
      </c>
      <c r="BH101" s="279">
        <v>0.92</v>
      </c>
      <c r="BI101" s="279">
        <v>0.92</v>
      </c>
      <c r="BJ101" s="279">
        <v>0.92</v>
      </c>
      <c r="BK101" s="279">
        <v>0.92</v>
      </c>
    </row>
    <row r="102" spans="1:63">
      <c r="A102" s="264"/>
      <c r="C102" s="51" t="str">
        <v>Llamadas entrantes de móvil</v>
      </c>
      <c r="G102" t="s">
        <v>101</v>
      </c>
      <c r="N102" s="279">
        <v>0.92</v>
      </c>
      <c r="O102" s="279">
        <v>0.92</v>
      </c>
      <c r="P102" s="279">
        <v>0.92</v>
      </c>
      <c r="Q102" s="279">
        <v>0.92</v>
      </c>
      <c r="R102" s="279">
        <v>0.92</v>
      </c>
      <c r="S102" s="279">
        <v>0.92</v>
      </c>
      <c r="T102" s="279">
        <v>0.92</v>
      </c>
      <c r="U102" s="279">
        <v>0.92</v>
      </c>
      <c r="V102" s="279">
        <v>0.92</v>
      </c>
      <c r="W102" s="279">
        <v>0.92</v>
      </c>
      <c r="X102" s="279">
        <v>0.92</v>
      </c>
      <c r="Y102" s="279">
        <v>0.92</v>
      </c>
      <c r="Z102" s="279">
        <v>0.92</v>
      </c>
      <c r="AA102" s="279">
        <v>0.92</v>
      </c>
      <c r="AB102" s="279">
        <v>0.92</v>
      </c>
      <c r="AC102" s="279">
        <v>0.92</v>
      </c>
      <c r="AD102" s="279">
        <v>0.92</v>
      </c>
      <c r="AE102" s="279">
        <v>0.92</v>
      </c>
      <c r="AF102" s="279">
        <v>0.92</v>
      </c>
      <c r="AG102" s="279">
        <v>0.92</v>
      </c>
      <c r="AH102" s="279">
        <v>0.92</v>
      </c>
      <c r="AI102" s="279">
        <v>0.92</v>
      </c>
      <c r="AJ102" s="279">
        <v>0.92</v>
      </c>
      <c r="AK102" s="279">
        <v>0.92</v>
      </c>
      <c r="AL102" s="279">
        <v>0.92</v>
      </c>
      <c r="AM102" s="279">
        <v>0.92</v>
      </c>
      <c r="AN102" s="279">
        <v>0.92</v>
      </c>
      <c r="AO102" s="279">
        <v>0.92</v>
      </c>
      <c r="AP102" s="279">
        <v>0.92</v>
      </c>
      <c r="AQ102" s="279">
        <v>0.92</v>
      </c>
      <c r="AR102" s="279">
        <v>0.92</v>
      </c>
      <c r="AS102" s="279">
        <v>0.92</v>
      </c>
      <c r="AT102" s="279">
        <v>0.92</v>
      </c>
      <c r="AU102" s="279">
        <v>0.92</v>
      </c>
      <c r="AV102" s="279">
        <v>0.92</v>
      </c>
      <c r="AW102" s="279">
        <v>0.92</v>
      </c>
      <c r="AX102" s="279">
        <v>0.92</v>
      </c>
      <c r="AY102" s="279">
        <v>0.92</v>
      </c>
      <c r="AZ102" s="279">
        <v>0.92</v>
      </c>
      <c r="BA102" s="279">
        <v>0.92</v>
      </c>
      <c r="BB102" s="279">
        <v>0.92</v>
      </c>
      <c r="BC102" s="279">
        <v>0.92</v>
      </c>
      <c r="BD102" s="279">
        <v>0.92</v>
      </c>
      <c r="BE102" s="279">
        <v>0.92</v>
      </c>
      <c r="BF102" s="279">
        <v>0.92</v>
      </c>
      <c r="BG102" s="279">
        <v>0.92</v>
      </c>
      <c r="BH102" s="279">
        <v>0.92</v>
      </c>
      <c r="BI102" s="279">
        <v>0.92</v>
      </c>
      <c r="BJ102" s="279">
        <v>0.92</v>
      </c>
      <c r="BK102" s="279">
        <v>0.92</v>
      </c>
    </row>
    <row r="103" spans="1:63">
      <c r="A103" s="264"/>
      <c r="C103" s="51" t="str">
        <v>Llamadas entrantes de internacional</v>
      </c>
      <c r="G103" t="s">
        <v>101</v>
      </c>
      <c r="N103" s="279">
        <v>0.92</v>
      </c>
      <c r="O103" s="279">
        <v>0.92</v>
      </c>
      <c r="P103" s="279">
        <v>0.92</v>
      </c>
      <c r="Q103" s="279">
        <v>0.92</v>
      </c>
      <c r="R103" s="279">
        <v>0.92</v>
      </c>
      <c r="S103" s="279">
        <v>0.92</v>
      </c>
      <c r="T103" s="279">
        <v>0.92</v>
      </c>
      <c r="U103" s="279">
        <v>0.92</v>
      </c>
      <c r="V103" s="279">
        <v>0.92</v>
      </c>
      <c r="W103" s="279">
        <v>0.92</v>
      </c>
      <c r="X103" s="279">
        <v>0.92</v>
      </c>
      <c r="Y103" s="279">
        <v>0.92</v>
      </c>
      <c r="Z103" s="279">
        <v>0.92</v>
      </c>
      <c r="AA103" s="279">
        <v>0.92</v>
      </c>
      <c r="AB103" s="279">
        <v>0.92</v>
      </c>
      <c r="AC103" s="279">
        <v>0.92</v>
      </c>
      <c r="AD103" s="279">
        <v>0.92</v>
      </c>
      <c r="AE103" s="279">
        <v>0.92</v>
      </c>
      <c r="AF103" s="279">
        <v>0.92</v>
      </c>
      <c r="AG103" s="279">
        <v>0.92</v>
      </c>
      <c r="AH103" s="279">
        <v>0.92</v>
      </c>
      <c r="AI103" s="279">
        <v>0.92</v>
      </c>
      <c r="AJ103" s="279">
        <v>0.92</v>
      </c>
      <c r="AK103" s="279">
        <v>0.92</v>
      </c>
      <c r="AL103" s="279">
        <v>0.92</v>
      </c>
      <c r="AM103" s="279">
        <v>0.92</v>
      </c>
      <c r="AN103" s="279">
        <v>0.92</v>
      </c>
      <c r="AO103" s="279">
        <v>0.92</v>
      </c>
      <c r="AP103" s="279">
        <v>0.92</v>
      </c>
      <c r="AQ103" s="279">
        <v>0.92</v>
      </c>
      <c r="AR103" s="279">
        <v>0.92</v>
      </c>
      <c r="AS103" s="279">
        <v>0.92</v>
      </c>
      <c r="AT103" s="279">
        <v>0.92</v>
      </c>
      <c r="AU103" s="279">
        <v>0.92</v>
      </c>
      <c r="AV103" s="279">
        <v>0.92</v>
      </c>
      <c r="AW103" s="279">
        <v>0.92</v>
      </c>
      <c r="AX103" s="279">
        <v>0.92</v>
      </c>
      <c r="AY103" s="279">
        <v>0.92</v>
      </c>
      <c r="AZ103" s="279">
        <v>0.92</v>
      </c>
      <c r="BA103" s="279">
        <v>0.92</v>
      </c>
      <c r="BB103" s="279">
        <v>0.92</v>
      </c>
      <c r="BC103" s="279">
        <v>0.92</v>
      </c>
      <c r="BD103" s="279">
        <v>0.92</v>
      </c>
      <c r="BE103" s="279">
        <v>0.92</v>
      </c>
      <c r="BF103" s="279">
        <v>0.92</v>
      </c>
      <c r="BG103" s="279">
        <v>0.92</v>
      </c>
      <c r="BH103" s="279">
        <v>0.92</v>
      </c>
      <c r="BI103" s="279">
        <v>0.92</v>
      </c>
      <c r="BJ103" s="279">
        <v>0.92</v>
      </c>
      <c r="BK103" s="279">
        <v>0.92</v>
      </c>
    </row>
    <row r="104" spans="1:63">
      <c r="A104" s="264"/>
      <c r="C104" s="51" t="str">
        <v>Llamadas entrantes de números no geográficos</v>
      </c>
      <c r="G104" t="s">
        <v>101</v>
      </c>
      <c r="N104" s="279">
        <v>0.92</v>
      </c>
      <c r="O104" s="279">
        <v>0.92</v>
      </c>
      <c r="P104" s="279">
        <v>0.92</v>
      </c>
      <c r="Q104" s="279">
        <v>0.92</v>
      </c>
      <c r="R104" s="279">
        <v>0.92</v>
      </c>
      <c r="S104" s="279">
        <v>0.92</v>
      </c>
      <c r="T104" s="279">
        <v>0.92</v>
      </c>
      <c r="U104" s="279">
        <v>0.92</v>
      </c>
      <c r="V104" s="279">
        <v>0.92</v>
      </c>
      <c r="W104" s="279">
        <v>0.92</v>
      </c>
      <c r="X104" s="279">
        <v>0.92</v>
      </c>
      <c r="Y104" s="279">
        <v>0.92</v>
      </c>
      <c r="Z104" s="279">
        <v>0.92</v>
      </c>
      <c r="AA104" s="279">
        <v>0.92</v>
      </c>
      <c r="AB104" s="279">
        <v>0.92</v>
      </c>
      <c r="AC104" s="279">
        <v>0.92</v>
      </c>
      <c r="AD104" s="279">
        <v>0.92</v>
      </c>
      <c r="AE104" s="279">
        <v>0.92</v>
      </c>
      <c r="AF104" s="279">
        <v>0.92</v>
      </c>
      <c r="AG104" s="279">
        <v>0.92</v>
      </c>
      <c r="AH104" s="279">
        <v>0.92</v>
      </c>
      <c r="AI104" s="279">
        <v>0.92</v>
      </c>
      <c r="AJ104" s="279">
        <v>0.92</v>
      </c>
      <c r="AK104" s="279">
        <v>0.92</v>
      </c>
      <c r="AL104" s="279">
        <v>0.92</v>
      </c>
      <c r="AM104" s="279">
        <v>0.92</v>
      </c>
      <c r="AN104" s="279">
        <v>0.92</v>
      </c>
      <c r="AO104" s="279">
        <v>0.92</v>
      </c>
      <c r="AP104" s="279">
        <v>0.92</v>
      </c>
      <c r="AQ104" s="279">
        <v>0.92</v>
      </c>
      <c r="AR104" s="279">
        <v>0.92</v>
      </c>
      <c r="AS104" s="279">
        <v>0.92</v>
      </c>
      <c r="AT104" s="279">
        <v>0.92</v>
      </c>
      <c r="AU104" s="279">
        <v>0.92</v>
      </c>
      <c r="AV104" s="279">
        <v>0.92</v>
      </c>
      <c r="AW104" s="279">
        <v>0.92</v>
      </c>
      <c r="AX104" s="279">
        <v>0.92</v>
      </c>
      <c r="AY104" s="279">
        <v>0.92</v>
      </c>
      <c r="AZ104" s="279">
        <v>0.92</v>
      </c>
      <c r="BA104" s="279">
        <v>0.92</v>
      </c>
      <c r="BB104" s="279">
        <v>0.92</v>
      </c>
      <c r="BC104" s="279">
        <v>0.92</v>
      </c>
      <c r="BD104" s="279">
        <v>0.92</v>
      </c>
      <c r="BE104" s="279">
        <v>0.92</v>
      </c>
      <c r="BF104" s="279">
        <v>0.92</v>
      </c>
      <c r="BG104" s="279">
        <v>0.92</v>
      </c>
      <c r="BH104" s="279">
        <v>0.92</v>
      </c>
      <c r="BI104" s="279">
        <v>0.92</v>
      </c>
      <c r="BJ104" s="279">
        <v>0.92</v>
      </c>
      <c r="BK104" s="279">
        <v>0.92</v>
      </c>
    </row>
    <row r="105" spans="1:63">
      <c r="A105" s="264"/>
      <c r="C105" s="51" t="str">
        <v>Fixed Service14</v>
      </c>
      <c r="G105" t="s">
        <v>101</v>
      </c>
      <c r="N105" s="280">
        <v>0</v>
      </c>
      <c r="O105" s="280">
        <v>0</v>
      </c>
      <c r="P105" s="280">
        <v>0</v>
      </c>
      <c r="Q105" s="280">
        <v>0</v>
      </c>
      <c r="R105" s="280">
        <v>0</v>
      </c>
      <c r="S105" s="280">
        <v>0</v>
      </c>
      <c r="T105" s="280">
        <v>0</v>
      </c>
      <c r="U105" s="280">
        <v>0</v>
      </c>
      <c r="V105" s="280">
        <v>0</v>
      </c>
      <c r="W105" s="280">
        <v>0</v>
      </c>
      <c r="X105" s="280">
        <v>0</v>
      </c>
      <c r="Y105" s="280">
        <v>0</v>
      </c>
      <c r="Z105" s="280">
        <v>0</v>
      </c>
      <c r="AA105" s="280">
        <v>0</v>
      </c>
      <c r="AB105" s="280">
        <v>0</v>
      </c>
      <c r="AC105" s="280">
        <v>0</v>
      </c>
      <c r="AD105" s="280">
        <v>0</v>
      </c>
      <c r="AE105" s="280">
        <v>0</v>
      </c>
      <c r="AF105" s="280">
        <v>0</v>
      </c>
      <c r="AG105" s="280">
        <v>0</v>
      </c>
      <c r="AH105" s="280">
        <v>0</v>
      </c>
      <c r="AI105" s="280">
        <v>0</v>
      </c>
      <c r="AJ105" s="280">
        <v>0</v>
      </c>
      <c r="AK105" s="280">
        <v>0</v>
      </c>
      <c r="AL105" s="280">
        <v>0</v>
      </c>
      <c r="AM105" s="280">
        <v>0</v>
      </c>
      <c r="AN105" s="280">
        <v>0</v>
      </c>
      <c r="AO105" s="280">
        <v>0</v>
      </c>
      <c r="AP105" s="280">
        <v>0</v>
      </c>
      <c r="AQ105" s="280">
        <v>0</v>
      </c>
      <c r="AR105" s="280">
        <v>0</v>
      </c>
      <c r="AS105" s="280">
        <v>0</v>
      </c>
      <c r="AT105" s="280">
        <v>0</v>
      </c>
      <c r="AU105" s="280">
        <v>0</v>
      </c>
      <c r="AV105" s="280">
        <v>0</v>
      </c>
      <c r="AW105" s="280">
        <v>0</v>
      </c>
      <c r="AX105" s="280">
        <v>0</v>
      </c>
      <c r="AY105" s="280">
        <v>0</v>
      </c>
      <c r="AZ105" s="280">
        <v>0</v>
      </c>
      <c r="BA105" s="280">
        <v>0</v>
      </c>
      <c r="BB105" s="280">
        <v>0</v>
      </c>
      <c r="BC105" s="280">
        <v>0</v>
      </c>
      <c r="BD105" s="280">
        <v>0</v>
      </c>
      <c r="BE105" s="280">
        <v>0</v>
      </c>
      <c r="BF105" s="280">
        <v>0</v>
      </c>
      <c r="BG105" s="280">
        <v>0</v>
      </c>
      <c r="BH105" s="280">
        <v>0</v>
      </c>
      <c r="BI105" s="280">
        <v>0</v>
      </c>
      <c r="BJ105" s="280">
        <v>0</v>
      </c>
      <c r="BK105" s="280">
        <v>0</v>
      </c>
    </row>
    <row r="106" spans="1:63">
      <c r="A106" s="264"/>
      <c r="C106" s="51" t="str">
        <v>Llamadas en tránsito Local</v>
      </c>
      <c r="G106" t="s">
        <v>101</v>
      </c>
      <c r="N106" s="278">
        <v>0.93034507523172583</v>
      </c>
      <c r="O106" s="278">
        <v>0.93034507523172583</v>
      </c>
      <c r="P106" s="278">
        <v>0.93034507523172583</v>
      </c>
      <c r="Q106" s="278">
        <v>0.93034507523172583</v>
      </c>
      <c r="R106" s="278">
        <v>0.93034507523172583</v>
      </c>
      <c r="S106" s="278">
        <v>0.93034507523172583</v>
      </c>
      <c r="T106" s="278">
        <v>0.93034507523172583</v>
      </c>
      <c r="U106" s="278">
        <v>0.93034507523172583</v>
      </c>
      <c r="V106" s="278">
        <v>0.93034507523172583</v>
      </c>
      <c r="W106" s="278">
        <v>0.93034507523172583</v>
      </c>
      <c r="X106" s="278">
        <v>0.93034507523172583</v>
      </c>
      <c r="Y106" s="278">
        <v>0.93034507523172583</v>
      </c>
      <c r="Z106" s="278">
        <v>0.93034507523172583</v>
      </c>
      <c r="AA106" s="278">
        <v>0.93034507523172583</v>
      </c>
      <c r="AB106" s="278">
        <v>0.93034507523172583</v>
      </c>
      <c r="AC106" s="278">
        <v>0.93034507523172583</v>
      </c>
      <c r="AD106" s="278">
        <v>0.93034507523172583</v>
      </c>
      <c r="AE106" s="278">
        <v>0.93034507523172583</v>
      </c>
      <c r="AF106" s="278">
        <v>0.93034507523172583</v>
      </c>
      <c r="AG106" s="278">
        <v>0.93034507523172583</v>
      </c>
      <c r="AH106" s="278">
        <v>0.93034507523172583</v>
      </c>
      <c r="AI106" s="278">
        <v>0.93034507523172583</v>
      </c>
      <c r="AJ106" s="278">
        <v>0.93034507523172583</v>
      </c>
      <c r="AK106" s="278">
        <v>0.93034507523172583</v>
      </c>
      <c r="AL106" s="278">
        <v>0.93034507523172583</v>
      </c>
      <c r="AM106" s="278">
        <v>0.93034507523172583</v>
      </c>
      <c r="AN106" s="278">
        <v>0.93034507523172583</v>
      </c>
      <c r="AO106" s="278">
        <v>0.93034507523172583</v>
      </c>
      <c r="AP106" s="278">
        <v>0.93034507523172583</v>
      </c>
      <c r="AQ106" s="278">
        <v>0.93034507523172583</v>
      </c>
      <c r="AR106" s="278">
        <v>0.93034507523172583</v>
      </c>
      <c r="AS106" s="278">
        <v>0.93034507523172583</v>
      </c>
      <c r="AT106" s="278">
        <v>0.93034507523172583</v>
      </c>
      <c r="AU106" s="278">
        <v>0.93034507523172583</v>
      </c>
      <c r="AV106" s="278">
        <v>0.93034507523172583</v>
      </c>
      <c r="AW106" s="278">
        <v>0.93034507523172583</v>
      </c>
      <c r="AX106" s="278">
        <v>0.93034507523172583</v>
      </c>
      <c r="AY106" s="278">
        <v>0.93034507523172583</v>
      </c>
      <c r="AZ106" s="278">
        <v>0.93034507523172583</v>
      </c>
      <c r="BA106" s="278">
        <v>0.93034507523172583</v>
      </c>
      <c r="BB106" s="278">
        <v>0.93034507523172583</v>
      </c>
      <c r="BC106" s="278">
        <v>0.93034507523172583</v>
      </c>
      <c r="BD106" s="278">
        <v>0.93034507523172583</v>
      </c>
      <c r="BE106" s="278">
        <v>0.93034507523172583</v>
      </c>
      <c r="BF106" s="278">
        <v>0.93034507523172583</v>
      </c>
      <c r="BG106" s="278">
        <v>0.93034507523172583</v>
      </c>
      <c r="BH106" s="278">
        <v>0.93034507523172583</v>
      </c>
      <c r="BI106" s="278">
        <v>0.93034507523172583</v>
      </c>
      <c r="BJ106" s="278">
        <v>0.93034507523172583</v>
      </c>
      <c r="BK106" s="278">
        <v>0.93034507523172583</v>
      </c>
    </row>
    <row r="107" spans="1:63">
      <c r="A107" s="264"/>
      <c r="C107" s="51" t="str">
        <v>Llamadas en tránsito Larga Distancia</v>
      </c>
      <c r="G107" t="s">
        <v>101</v>
      </c>
      <c r="N107" s="279">
        <v>0.93034507523172583</v>
      </c>
      <c r="O107" s="279">
        <v>0.93034507523172583</v>
      </c>
      <c r="P107" s="279">
        <v>0.93034507523172583</v>
      </c>
      <c r="Q107" s="279">
        <v>0.93034507523172583</v>
      </c>
      <c r="R107" s="279">
        <v>0.93034507523172583</v>
      </c>
      <c r="S107" s="279">
        <v>0.93034507523172583</v>
      </c>
      <c r="T107" s="279">
        <v>0.93034507523172583</v>
      </c>
      <c r="U107" s="279">
        <v>0.93034507523172583</v>
      </c>
      <c r="V107" s="279">
        <v>0.93034507523172583</v>
      </c>
      <c r="W107" s="279">
        <v>0.93034507523172583</v>
      </c>
      <c r="X107" s="279">
        <v>0.93034507523172583</v>
      </c>
      <c r="Y107" s="279">
        <v>0.93034507523172583</v>
      </c>
      <c r="Z107" s="279">
        <v>0.93034507523172583</v>
      </c>
      <c r="AA107" s="279">
        <v>0.93034507523172583</v>
      </c>
      <c r="AB107" s="279">
        <v>0.93034507523172583</v>
      </c>
      <c r="AC107" s="279">
        <v>0.93034507523172583</v>
      </c>
      <c r="AD107" s="279">
        <v>0.93034507523172583</v>
      </c>
      <c r="AE107" s="279">
        <v>0.93034507523172583</v>
      </c>
      <c r="AF107" s="279">
        <v>0.93034507523172583</v>
      </c>
      <c r="AG107" s="279">
        <v>0.93034507523172583</v>
      </c>
      <c r="AH107" s="279">
        <v>0.93034507523172583</v>
      </c>
      <c r="AI107" s="279">
        <v>0.93034507523172583</v>
      </c>
      <c r="AJ107" s="279">
        <v>0.93034507523172583</v>
      </c>
      <c r="AK107" s="279">
        <v>0.93034507523172583</v>
      </c>
      <c r="AL107" s="279">
        <v>0.93034507523172583</v>
      </c>
      <c r="AM107" s="279">
        <v>0.93034507523172583</v>
      </c>
      <c r="AN107" s="279">
        <v>0.93034507523172583</v>
      </c>
      <c r="AO107" s="279">
        <v>0.93034507523172583</v>
      </c>
      <c r="AP107" s="279">
        <v>0.93034507523172583</v>
      </c>
      <c r="AQ107" s="279">
        <v>0.93034507523172583</v>
      </c>
      <c r="AR107" s="279">
        <v>0.93034507523172583</v>
      </c>
      <c r="AS107" s="279">
        <v>0.93034507523172583</v>
      </c>
      <c r="AT107" s="279">
        <v>0.93034507523172583</v>
      </c>
      <c r="AU107" s="279">
        <v>0.93034507523172583</v>
      </c>
      <c r="AV107" s="279">
        <v>0.93034507523172583</v>
      </c>
      <c r="AW107" s="279">
        <v>0.93034507523172583</v>
      </c>
      <c r="AX107" s="279">
        <v>0.93034507523172583</v>
      </c>
      <c r="AY107" s="279">
        <v>0.93034507523172583</v>
      </c>
      <c r="AZ107" s="279">
        <v>0.93034507523172583</v>
      </c>
      <c r="BA107" s="279">
        <v>0.93034507523172583</v>
      </c>
      <c r="BB107" s="279">
        <v>0.93034507523172583</v>
      </c>
      <c r="BC107" s="279">
        <v>0.93034507523172583</v>
      </c>
      <c r="BD107" s="279">
        <v>0.93034507523172583</v>
      </c>
      <c r="BE107" s="279">
        <v>0.93034507523172583</v>
      </c>
      <c r="BF107" s="279">
        <v>0.93034507523172583</v>
      </c>
      <c r="BG107" s="279">
        <v>0.93034507523172583</v>
      </c>
      <c r="BH107" s="279">
        <v>0.93034507523172583</v>
      </c>
      <c r="BI107" s="279">
        <v>0.93034507523172583</v>
      </c>
      <c r="BJ107" s="279">
        <v>0.93034507523172583</v>
      </c>
      <c r="BK107" s="279">
        <v>0.93034507523172583</v>
      </c>
    </row>
    <row r="108" spans="1:63">
      <c r="A108" s="264"/>
      <c r="C108" s="51" t="str">
        <v>Fixed Service17</v>
      </c>
      <c r="G108" t="s">
        <v>101</v>
      </c>
      <c r="N108" s="280">
        <v>0</v>
      </c>
      <c r="O108" s="280">
        <v>0</v>
      </c>
      <c r="P108" s="280">
        <v>0</v>
      </c>
      <c r="Q108" s="280">
        <v>0</v>
      </c>
      <c r="R108" s="280">
        <v>0</v>
      </c>
      <c r="S108" s="280">
        <v>0</v>
      </c>
      <c r="T108" s="280">
        <v>0</v>
      </c>
      <c r="U108" s="280">
        <v>0</v>
      </c>
      <c r="V108" s="280">
        <v>0</v>
      </c>
      <c r="W108" s="280">
        <v>0</v>
      </c>
      <c r="X108" s="280">
        <v>0</v>
      </c>
      <c r="Y108" s="280">
        <v>0</v>
      </c>
      <c r="Z108" s="280">
        <v>0</v>
      </c>
      <c r="AA108" s="280">
        <v>0</v>
      </c>
      <c r="AB108" s="280">
        <v>0</v>
      </c>
      <c r="AC108" s="280">
        <v>0</v>
      </c>
      <c r="AD108" s="280">
        <v>0</v>
      </c>
      <c r="AE108" s="280">
        <v>0</v>
      </c>
      <c r="AF108" s="280">
        <v>0</v>
      </c>
      <c r="AG108" s="280">
        <v>0</v>
      </c>
      <c r="AH108" s="280">
        <v>0</v>
      </c>
      <c r="AI108" s="280">
        <v>0</v>
      </c>
      <c r="AJ108" s="280">
        <v>0</v>
      </c>
      <c r="AK108" s="280">
        <v>0</v>
      </c>
      <c r="AL108" s="280">
        <v>0</v>
      </c>
      <c r="AM108" s="280">
        <v>0</v>
      </c>
      <c r="AN108" s="280">
        <v>0</v>
      </c>
      <c r="AO108" s="280">
        <v>0</v>
      </c>
      <c r="AP108" s="280">
        <v>0</v>
      </c>
      <c r="AQ108" s="280">
        <v>0</v>
      </c>
      <c r="AR108" s="280">
        <v>0</v>
      </c>
      <c r="AS108" s="280">
        <v>0</v>
      </c>
      <c r="AT108" s="280">
        <v>0</v>
      </c>
      <c r="AU108" s="280">
        <v>0</v>
      </c>
      <c r="AV108" s="280">
        <v>0</v>
      </c>
      <c r="AW108" s="280">
        <v>0</v>
      </c>
      <c r="AX108" s="280">
        <v>0</v>
      </c>
      <c r="AY108" s="280">
        <v>0</v>
      </c>
      <c r="AZ108" s="280">
        <v>0</v>
      </c>
      <c r="BA108" s="280">
        <v>0</v>
      </c>
      <c r="BB108" s="280">
        <v>0</v>
      </c>
      <c r="BC108" s="280">
        <v>0</v>
      </c>
      <c r="BD108" s="280">
        <v>0</v>
      </c>
      <c r="BE108" s="280">
        <v>0</v>
      </c>
      <c r="BF108" s="280">
        <v>0</v>
      </c>
      <c r="BG108" s="280">
        <v>0</v>
      </c>
      <c r="BH108" s="280">
        <v>0</v>
      </c>
      <c r="BI108" s="280">
        <v>0</v>
      </c>
      <c r="BJ108" s="280">
        <v>0</v>
      </c>
      <c r="BK108" s="280">
        <v>0</v>
      </c>
    </row>
    <row r="109" spans="1:63">
      <c r="A109" s="264"/>
      <c r="C109" s="51" t="str">
        <v>SMS on-net</v>
      </c>
      <c r="G109" t="s">
        <v>101</v>
      </c>
      <c r="N109" s="278">
        <v>0.995</v>
      </c>
      <c r="O109" s="278">
        <v>0.995</v>
      </c>
      <c r="P109" s="278">
        <v>0.995</v>
      </c>
      <c r="Q109" s="278">
        <v>0.995</v>
      </c>
      <c r="R109" s="278">
        <v>0.995</v>
      </c>
      <c r="S109" s="278">
        <v>0.995</v>
      </c>
      <c r="T109" s="278">
        <v>0.995</v>
      </c>
      <c r="U109" s="278">
        <v>0.995</v>
      </c>
      <c r="V109" s="278">
        <v>0.995</v>
      </c>
      <c r="W109" s="278">
        <v>0.995</v>
      </c>
      <c r="X109" s="278">
        <v>0.995</v>
      </c>
      <c r="Y109" s="278">
        <v>0.995</v>
      </c>
      <c r="Z109" s="278">
        <v>0.995</v>
      </c>
      <c r="AA109" s="278">
        <v>0.995</v>
      </c>
      <c r="AB109" s="278">
        <v>0.995</v>
      </c>
      <c r="AC109" s="278">
        <v>0.995</v>
      </c>
      <c r="AD109" s="278">
        <v>0.995</v>
      </c>
      <c r="AE109" s="278">
        <v>0.995</v>
      </c>
      <c r="AF109" s="278">
        <v>0.995</v>
      </c>
      <c r="AG109" s="278">
        <v>0.995</v>
      </c>
      <c r="AH109" s="278">
        <v>0.995</v>
      </c>
      <c r="AI109" s="278">
        <v>0.995</v>
      </c>
      <c r="AJ109" s="278">
        <v>0.995</v>
      </c>
      <c r="AK109" s="278">
        <v>0.995</v>
      </c>
      <c r="AL109" s="278">
        <v>0.995</v>
      </c>
      <c r="AM109" s="278">
        <v>0.995</v>
      </c>
      <c r="AN109" s="278">
        <v>0.995</v>
      </c>
      <c r="AO109" s="278">
        <v>0.995</v>
      </c>
      <c r="AP109" s="278">
        <v>0.995</v>
      </c>
      <c r="AQ109" s="278">
        <v>0.995</v>
      </c>
      <c r="AR109" s="278">
        <v>0.995</v>
      </c>
      <c r="AS109" s="278">
        <v>0.995</v>
      </c>
      <c r="AT109" s="278">
        <v>0.995</v>
      </c>
      <c r="AU109" s="278">
        <v>0.995</v>
      </c>
      <c r="AV109" s="278">
        <v>0.995</v>
      </c>
      <c r="AW109" s="278">
        <v>0.995</v>
      </c>
      <c r="AX109" s="278">
        <v>0.995</v>
      </c>
      <c r="AY109" s="278">
        <v>0.995</v>
      </c>
      <c r="AZ109" s="278">
        <v>0.995</v>
      </c>
      <c r="BA109" s="278">
        <v>0.995</v>
      </c>
      <c r="BB109" s="278">
        <v>0.995</v>
      </c>
      <c r="BC109" s="278">
        <v>0.995</v>
      </c>
      <c r="BD109" s="278">
        <v>0.995</v>
      </c>
      <c r="BE109" s="278">
        <v>0.995</v>
      </c>
      <c r="BF109" s="278">
        <v>0.995</v>
      </c>
      <c r="BG109" s="278">
        <v>0.995</v>
      </c>
      <c r="BH109" s="278">
        <v>0.995</v>
      </c>
      <c r="BI109" s="278">
        <v>0.995</v>
      </c>
      <c r="BJ109" s="278">
        <v>0.995</v>
      </c>
      <c r="BK109" s="278">
        <v>0.995</v>
      </c>
    </row>
    <row r="110" spans="1:63">
      <c r="A110" s="264"/>
      <c r="C110" s="51" t="str">
        <v>SMS salientes</v>
      </c>
      <c r="G110" t="s">
        <v>101</v>
      </c>
      <c r="N110" s="278">
        <v>0.92</v>
      </c>
      <c r="O110" s="278">
        <v>0.92</v>
      </c>
      <c r="P110" s="278">
        <v>0.92</v>
      </c>
      <c r="Q110" s="278">
        <v>0.92</v>
      </c>
      <c r="R110" s="278">
        <v>0.92</v>
      </c>
      <c r="S110" s="278">
        <v>0.92</v>
      </c>
      <c r="T110" s="278">
        <v>0.92</v>
      </c>
      <c r="U110" s="278">
        <v>0.92</v>
      </c>
      <c r="V110" s="278">
        <v>0.92</v>
      </c>
      <c r="W110" s="278">
        <v>0.92</v>
      </c>
      <c r="X110" s="278">
        <v>0.92</v>
      </c>
      <c r="Y110" s="278">
        <v>0.92</v>
      </c>
      <c r="Z110" s="278">
        <v>0.92</v>
      </c>
      <c r="AA110" s="278">
        <v>0.92</v>
      </c>
      <c r="AB110" s="278">
        <v>0.92</v>
      </c>
      <c r="AC110" s="278">
        <v>0.92</v>
      </c>
      <c r="AD110" s="278">
        <v>0.92</v>
      </c>
      <c r="AE110" s="278">
        <v>0.92</v>
      </c>
      <c r="AF110" s="278">
        <v>0.92</v>
      </c>
      <c r="AG110" s="278">
        <v>0.92</v>
      </c>
      <c r="AH110" s="278">
        <v>0.92</v>
      </c>
      <c r="AI110" s="278">
        <v>0.92</v>
      </c>
      <c r="AJ110" s="278">
        <v>0.92</v>
      </c>
      <c r="AK110" s="278">
        <v>0.92</v>
      </c>
      <c r="AL110" s="278">
        <v>0.92</v>
      </c>
      <c r="AM110" s="278">
        <v>0.92</v>
      </c>
      <c r="AN110" s="278">
        <v>0.92</v>
      </c>
      <c r="AO110" s="278">
        <v>0.92</v>
      </c>
      <c r="AP110" s="278">
        <v>0.92</v>
      </c>
      <c r="AQ110" s="278">
        <v>0.92</v>
      </c>
      <c r="AR110" s="278">
        <v>0.92</v>
      </c>
      <c r="AS110" s="278">
        <v>0.92</v>
      </c>
      <c r="AT110" s="278">
        <v>0.92</v>
      </c>
      <c r="AU110" s="278">
        <v>0.92</v>
      </c>
      <c r="AV110" s="278">
        <v>0.92</v>
      </c>
      <c r="AW110" s="278">
        <v>0.92</v>
      </c>
      <c r="AX110" s="278">
        <v>0.92</v>
      </c>
      <c r="AY110" s="278">
        <v>0.92</v>
      </c>
      <c r="AZ110" s="278">
        <v>0.92</v>
      </c>
      <c r="BA110" s="278">
        <v>0.92</v>
      </c>
      <c r="BB110" s="278">
        <v>0.92</v>
      </c>
      <c r="BC110" s="278">
        <v>0.92</v>
      </c>
      <c r="BD110" s="278">
        <v>0.92</v>
      </c>
      <c r="BE110" s="278">
        <v>0.92</v>
      </c>
      <c r="BF110" s="278">
        <v>0.92</v>
      </c>
      <c r="BG110" s="278">
        <v>0.92</v>
      </c>
      <c r="BH110" s="278">
        <v>0.92</v>
      </c>
      <c r="BI110" s="278">
        <v>0.92</v>
      </c>
      <c r="BJ110" s="278">
        <v>0.92</v>
      </c>
      <c r="BK110" s="278">
        <v>0.92</v>
      </c>
    </row>
    <row r="111" spans="1:63">
      <c r="A111" s="264"/>
      <c r="C111" s="51" t="str">
        <v>SMS entrantes</v>
      </c>
      <c r="G111" t="s">
        <v>101</v>
      </c>
      <c r="N111" s="278">
        <v>0.93034507523172583</v>
      </c>
      <c r="O111" s="278">
        <v>0.93034507523172583</v>
      </c>
      <c r="P111" s="278">
        <v>0.93034507523172583</v>
      </c>
      <c r="Q111" s="278">
        <v>0.93034507523172583</v>
      </c>
      <c r="R111" s="278">
        <v>0.93034507523172583</v>
      </c>
      <c r="S111" s="278">
        <v>0.93034507523172583</v>
      </c>
      <c r="T111" s="278">
        <v>0.93034507523172583</v>
      </c>
      <c r="U111" s="278">
        <v>0.93034507523172583</v>
      </c>
      <c r="V111" s="278">
        <v>0.93034507523172583</v>
      </c>
      <c r="W111" s="278">
        <v>0.93034507523172583</v>
      </c>
      <c r="X111" s="278">
        <v>0.93034507523172583</v>
      </c>
      <c r="Y111" s="278">
        <v>0.93034507523172583</v>
      </c>
      <c r="Z111" s="278">
        <v>0.93034507523172583</v>
      </c>
      <c r="AA111" s="278">
        <v>0.93034507523172583</v>
      </c>
      <c r="AB111" s="278">
        <v>0.93034507523172583</v>
      </c>
      <c r="AC111" s="278">
        <v>0.93034507523172583</v>
      </c>
      <c r="AD111" s="278">
        <v>0.93034507523172583</v>
      </c>
      <c r="AE111" s="278">
        <v>0.93034507523172583</v>
      </c>
      <c r="AF111" s="278">
        <v>0.93034507523172583</v>
      </c>
      <c r="AG111" s="278">
        <v>0.93034507523172583</v>
      </c>
      <c r="AH111" s="278">
        <v>0.93034507523172583</v>
      </c>
      <c r="AI111" s="278">
        <v>0.93034507523172583</v>
      </c>
      <c r="AJ111" s="278">
        <v>0.93034507523172583</v>
      </c>
      <c r="AK111" s="278">
        <v>0.93034507523172583</v>
      </c>
      <c r="AL111" s="278">
        <v>0.93034507523172583</v>
      </c>
      <c r="AM111" s="278">
        <v>0.93034507523172583</v>
      </c>
      <c r="AN111" s="278">
        <v>0.93034507523172583</v>
      </c>
      <c r="AO111" s="278">
        <v>0.93034507523172583</v>
      </c>
      <c r="AP111" s="278">
        <v>0.93034507523172583</v>
      </c>
      <c r="AQ111" s="278">
        <v>0.93034507523172583</v>
      </c>
      <c r="AR111" s="278">
        <v>0.93034507523172583</v>
      </c>
      <c r="AS111" s="278">
        <v>0.93034507523172583</v>
      </c>
      <c r="AT111" s="278">
        <v>0.93034507523172583</v>
      </c>
      <c r="AU111" s="278">
        <v>0.93034507523172583</v>
      </c>
      <c r="AV111" s="278">
        <v>0.93034507523172583</v>
      </c>
      <c r="AW111" s="278">
        <v>0.93034507523172583</v>
      </c>
      <c r="AX111" s="278">
        <v>0.93034507523172583</v>
      </c>
      <c r="AY111" s="278">
        <v>0.93034507523172583</v>
      </c>
      <c r="AZ111" s="278">
        <v>0.93034507523172583</v>
      </c>
      <c r="BA111" s="278">
        <v>0.93034507523172583</v>
      </c>
      <c r="BB111" s="278">
        <v>0.93034507523172583</v>
      </c>
      <c r="BC111" s="278">
        <v>0.93034507523172583</v>
      </c>
      <c r="BD111" s="278">
        <v>0.93034507523172583</v>
      </c>
      <c r="BE111" s="278">
        <v>0.93034507523172583</v>
      </c>
      <c r="BF111" s="278">
        <v>0.93034507523172583</v>
      </c>
      <c r="BG111" s="278">
        <v>0.93034507523172583</v>
      </c>
      <c r="BH111" s="278">
        <v>0.93034507523172583</v>
      </c>
      <c r="BI111" s="278">
        <v>0.93034507523172583</v>
      </c>
      <c r="BJ111" s="278">
        <v>0.93034507523172583</v>
      </c>
      <c r="BK111" s="278">
        <v>0.93034507523172583</v>
      </c>
    </row>
    <row r="112" spans="1:63">
      <c r="A112" s="264"/>
      <c r="C112" s="51" t="str">
        <v>Fixed Service21</v>
      </c>
      <c r="G112" t="s">
        <v>101</v>
      </c>
      <c r="N112" s="280">
        <v>0</v>
      </c>
      <c r="O112" s="280">
        <v>0</v>
      </c>
      <c r="P112" s="280">
        <v>0</v>
      </c>
      <c r="Q112" s="280">
        <v>0</v>
      </c>
      <c r="R112" s="280">
        <v>0</v>
      </c>
      <c r="S112" s="280">
        <v>0</v>
      </c>
      <c r="T112" s="280">
        <v>0</v>
      </c>
      <c r="U112" s="280">
        <v>0</v>
      </c>
      <c r="V112" s="280">
        <v>0</v>
      </c>
      <c r="W112" s="280">
        <v>0</v>
      </c>
      <c r="X112" s="280">
        <v>0</v>
      </c>
      <c r="Y112" s="280">
        <v>0</v>
      </c>
      <c r="Z112" s="280">
        <v>0</v>
      </c>
      <c r="AA112" s="280">
        <v>0</v>
      </c>
      <c r="AB112" s="280">
        <v>0</v>
      </c>
      <c r="AC112" s="280">
        <v>0</v>
      </c>
      <c r="AD112" s="280">
        <v>0</v>
      </c>
      <c r="AE112" s="280">
        <v>0</v>
      </c>
      <c r="AF112" s="280">
        <v>0</v>
      </c>
      <c r="AG112" s="280">
        <v>0</v>
      </c>
      <c r="AH112" s="280">
        <v>0</v>
      </c>
      <c r="AI112" s="280">
        <v>0</v>
      </c>
      <c r="AJ112" s="280">
        <v>0</v>
      </c>
      <c r="AK112" s="280">
        <v>0</v>
      </c>
      <c r="AL112" s="280">
        <v>0</v>
      </c>
      <c r="AM112" s="280">
        <v>0</v>
      </c>
      <c r="AN112" s="280">
        <v>0</v>
      </c>
      <c r="AO112" s="280">
        <v>0</v>
      </c>
      <c r="AP112" s="280">
        <v>0</v>
      </c>
      <c r="AQ112" s="280">
        <v>0</v>
      </c>
      <c r="AR112" s="280">
        <v>0</v>
      </c>
      <c r="AS112" s="280">
        <v>0</v>
      </c>
      <c r="AT112" s="280">
        <v>0</v>
      </c>
      <c r="AU112" s="280">
        <v>0</v>
      </c>
      <c r="AV112" s="280">
        <v>0</v>
      </c>
      <c r="AW112" s="280">
        <v>0</v>
      </c>
      <c r="AX112" s="280">
        <v>0</v>
      </c>
      <c r="AY112" s="280">
        <v>0</v>
      </c>
      <c r="AZ112" s="280">
        <v>0</v>
      </c>
      <c r="BA112" s="280">
        <v>0</v>
      </c>
      <c r="BB112" s="280">
        <v>0</v>
      </c>
      <c r="BC112" s="280">
        <v>0</v>
      </c>
      <c r="BD112" s="280">
        <v>0</v>
      </c>
      <c r="BE112" s="280">
        <v>0</v>
      </c>
      <c r="BF112" s="280">
        <v>0</v>
      </c>
      <c r="BG112" s="280">
        <v>0</v>
      </c>
      <c r="BH112" s="280">
        <v>0</v>
      </c>
      <c r="BI112" s="280">
        <v>0</v>
      </c>
      <c r="BJ112" s="280">
        <v>0</v>
      </c>
      <c r="BK112" s="280">
        <v>0</v>
      </c>
    </row>
    <row r="113" spans="1:64">
      <c r="A113" s="264"/>
      <c r="C113" s="51" t="str">
        <v>Enlaces dedicados</v>
      </c>
      <c r="G113" t="s">
        <v>101</v>
      </c>
      <c r="N113" s="278">
        <v>0.99</v>
      </c>
      <c r="O113" s="278">
        <v>0.99</v>
      </c>
      <c r="P113" s="278">
        <v>0.99</v>
      </c>
      <c r="Q113" s="278">
        <v>0.99</v>
      </c>
      <c r="R113" s="278">
        <v>0.99</v>
      </c>
      <c r="S113" s="278">
        <v>0.99</v>
      </c>
      <c r="T113" s="278">
        <v>0.99</v>
      </c>
      <c r="U113" s="278">
        <v>0.99</v>
      </c>
      <c r="V113" s="278">
        <v>0.99</v>
      </c>
      <c r="W113" s="278">
        <v>0.99</v>
      </c>
      <c r="X113" s="278">
        <v>0.99</v>
      </c>
      <c r="Y113" s="278">
        <v>0.99</v>
      </c>
      <c r="Z113" s="278">
        <v>0.99</v>
      </c>
      <c r="AA113" s="278">
        <v>0.99</v>
      </c>
      <c r="AB113" s="278">
        <v>0.99</v>
      </c>
      <c r="AC113" s="278">
        <v>0.99</v>
      </c>
      <c r="AD113" s="278">
        <v>0.99</v>
      </c>
      <c r="AE113" s="278">
        <v>0.99</v>
      </c>
      <c r="AF113" s="278">
        <v>0.99</v>
      </c>
      <c r="AG113" s="278">
        <v>0.99</v>
      </c>
      <c r="AH113" s="278">
        <v>0.99</v>
      </c>
      <c r="AI113" s="278">
        <v>0.99</v>
      </c>
      <c r="AJ113" s="278">
        <v>0.99</v>
      </c>
      <c r="AK113" s="278">
        <v>0.99</v>
      </c>
      <c r="AL113" s="278">
        <v>0.99</v>
      </c>
      <c r="AM113" s="278">
        <v>0.99</v>
      </c>
      <c r="AN113" s="278">
        <v>0.99</v>
      </c>
      <c r="AO113" s="278">
        <v>0.99</v>
      </c>
      <c r="AP113" s="278">
        <v>0.99</v>
      </c>
      <c r="AQ113" s="278">
        <v>0.99</v>
      </c>
      <c r="AR113" s="278">
        <v>0.99</v>
      </c>
      <c r="AS113" s="278">
        <v>0.99</v>
      </c>
      <c r="AT113" s="278">
        <v>0.99</v>
      </c>
      <c r="AU113" s="278">
        <v>0.99</v>
      </c>
      <c r="AV113" s="278">
        <v>0.99</v>
      </c>
      <c r="AW113" s="278">
        <v>0.99</v>
      </c>
      <c r="AX113" s="278">
        <v>0.99</v>
      </c>
      <c r="AY113" s="278">
        <v>0.99</v>
      </c>
      <c r="AZ113" s="278">
        <v>0.99</v>
      </c>
      <c r="BA113" s="278">
        <v>0.99</v>
      </c>
      <c r="BB113" s="278">
        <v>0.99</v>
      </c>
      <c r="BC113" s="278">
        <v>0.99</v>
      </c>
      <c r="BD113" s="278">
        <v>0.99</v>
      </c>
      <c r="BE113" s="278">
        <v>0.99</v>
      </c>
      <c r="BF113" s="278">
        <v>0.99</v>
      </c>
      <c r="BG113" s="278">
        <v>0.99</v>
      </c>
      <c r="BH113" s="278">
        <v>0.99</v>
      </c>
      <c r="BI113" s="278">
        <v>0.99</v>
      </c>
      <c r="BJ113" s="278">
        <v>0.99</v>
      </c>
      <c r="BK113" s="278">
        <v>0.99</v>
      </c>
    </row>
    <row r="114" spans="1:64">
      <c r="A114" s="264"/>
      <c r="C114" s="51" t="str">
        <v>xDSL propio (líneas)</v>
      </c>
      <c r="G114" t="s">
        <v>101</v>
      </c>
      <c r="N114" s="278">
        <v>0.97932753013929186</v>
      </c>
      <c r="O114" s="278">
        <v>0.97932753013929186</v>
      </c>
      <c r="P114" s="278">
        <v>0.97932753013929186</v>
      </c>
      <c r="Q114" s="278">
        <v>0.97932753013929186</v>
      </c>
      <c r="R114" s="278">
        <v>0.97932753013929186</v>
      </c>
      <c r="S114" s="278">
        <v>0.97932753013929186</v>
      </c>
      <c r="T114" s="278">
        <v>0.97932753013929186</v>
      </c>
      <c r="U114" s="278">
        <v>0.97932753013929186</v>
      </c>
      <c r="V114" s="278">
        <v>0.97932753013929186</v>
      </c>
      <c r="W114" s="278">
        <v>0.97932753013929186</v>
      </c>
      <c r="X114" s="278">
        <v>0.97932753013929186</v>
      </c>
      <c r="Y114" s="278">
        <v>0.97932753013929186</v>
      </c>
      <c r="Z114" s="278">
        <v>0.97932753013929186</v>
      </c>
      <c r="AA114" s="278">
        <v>0.97932753013929186</v>
      </c>
      <c r="AB114" s="278">
        <v>0.97932753013929186</v>
      </c>
      <c r="AC114" s="278">
        <v>0.97932753013929186</v>
      </c>
      <c r="AD114" s="278">
        <v>0.97932753013929186</v>
      </c>
      <c r="AE114" s="278">
        <v>0.97932753013929186</v>
      </c>
      <c r="AF114" s="278">
        <v>0.97932753013929186</v>
      </c>
      <c r="AG114" s="278">
        <v>0.97932753013929186</v>
      </c>
      <c r="AH114" s="278">
        <v>0.97932753013929186</v>
      </c>
      <c r="AI114" s="278">
        <v>0.97932753013929186</v>
      </c>
      <c r="AJ114" s="278">
        <v>0.97932753013929186</v>
      </c>
      <c r="AK114" s="278">
        <v>0.97932753013929186</v>
      </c>
      <c r="AL114" s="278">
        <v>0.97932753013929186</v>
      </c>
      <c r="AM114" s="278">
        <v>0.97932753013929186</v>
      </c>
      <c r="AN114" s="278">
        <v>0.97932753013929186</v>
      </c>
      <c r="AO114" s="278">
        <v>0.97932753013929186</v>
      </c>
      <c r="AP114" s="278">
        <v>0.97932753013929186</v>
      </c>
      <c r="AQ114" s="278">
        <v>0.97932753013929186</v>
      </c>
      <c r="AR114" s="278">
        <v>0.97932753013929186</v>
      </c>
      <c r="AS114" s="278">
        <v>0.97932753013929186</v>
      </c>
      <c r="AT114" s="278">
        <v>0.97932753013929186</v>
      </c>
      <c r="AU114" s="278">
        <v>0.97932753013929186</v>
      </c>
      <c r="AV114" s="278">
        <v>0.97932753013929186</v>
      </c>
      <c r="AW114" s="278">
        <v>0.97932753013929186</v>
      </c>
      <c r="AX114" s="278">
        <v>0.97932753013929186</v>
      </c>
      <c r="AY114" s="278">
        <v>0.97932753013929186</v>
      </c>
      <c r="AZ114" s="278">
        <v>0.97932753013929186</v>
      </c>
      <c r="BA114" s="278">
        <v>0.97932753013929186</v>
      </c>
      <c r="BB114" s="278">
        <v>0.97932753013929186</v>
      </c>
      <c r="BC114" s="278">
        <v>0.97932753013929186</v>
      </c>
      <c r="BD114" s="278">
        <v>0.97932753013929186</v>
      </c>
      <c r="BE114" s="278">
        <v>0.97932753013929186</v>
      </c>
      <c r="BF114" s="278">
        <v>0.97932753013929186</v>
      </c>
      <c r="BG114" s="278">
        <v>0.97932753013929186</v>
      </c>
      <c r="BH114" s="278">
        <v>0.97932753013929186</v>
      </c>
      <c r="BI114" s="278">
        <v>0.97932753013929186</v>
      </c>
      <c r="BJ114" s="278">
        <v>0.97932753013929186</v>
      </c>
      <c r="BK114" s="278">
        <v>0.97932753013929186</v>
      </c>
    </row>
    <row r="115" spans="1:64">
      <c r="A115" s="264"/>
      <c r="C115" s="51" t="str">
        <v>xDSL propio (contendido)</v>
      </c>
      <c r="G115" t="s">
        <v>101</v>
      </c>
      <c r="N115" s="279">
        <v>0.99</v>
      </c>
      <c r="O115" s="279">
        <v>0.97932753013929186</v>
      </c>
      <c r="P115" s="279">
        <v>0.97932753013929186</v>
      </c>
      <c r="Q115" s="279">
        <v>0.97932753013929186</v>
      </c>
      <c r="R115" s="279">
        <v>0.97932753013929186</v>
      </c>
      <c r="S115" s="279">
        <v>0.97932753013929186</v>
      </c>
      <c r="T115" s="279">
        <v>0.97932753013929186</v>
      </c>
      <c r="U115" s="279">
        <v>0.97932753013929186</v>
      </c>
      <c r="V115" s="279">
        <v>0.97932753013929186</v>
      </c>
      <c r="W115" s="279">
        <v>0.97932753013929186</v>
      </c>
      <c r="X115" s="279">
        <v>0.97932753013929186</v>
      </c>
      <c r="Y115" s="279">
        <v>0.97932753013929186</v>
      </c>
      <c r="Z115" s="279">
        <v>0.97932753013929186</v>
      </c>
      <c r="AA115" s="279">
        <v>0.97932753013929186</v>
      </c>
      <c r="AB115" s="279">
        <v>0.97932753013929186</v>
      </c>
      <c r="AC115" s="279">
        <v>0.97932753013929186</v>
      </c>
      <c r="AD115" s="279">
        <v>0.97932753013929186</v>
      </c>
      <c r="AE115" s="279">
        <v>0.97932753013929186</v>
      </c>
      <c r="AF115" s="279">
        <v>0.97932753013929186</v>
      </c>
      <c r="AG115" s="279">
        <v>0.97932753013929186</v>
      </c>
      <c r="AH115" s="279">
        <v>0.97932753013929186</v>
      </c>
      <c r="AI115" s="279">
        <v>0.97932753013929186</v>
      </c>
      <c r="AJ115" s="279">
        <v>0.97932753013929186</v>
      </c>
      <c r="AK115" s="279">
        <v>0.97932753013929186</v>
      </c>
      <c r="AL115" s="279">
        <v>0.97932753013929186</v>
      </c>
      <c r="AM115" s="279">
        <v>0.97932753013929186</v>
      </c>
      <c r="AN115" s="279">
        <v>0.97932753013929186</v>
      </c>
      <c r="AO115" s="279">
        <v>0.97932753013929186</v>
      </c>
      <c r="AP115" s="279">
        <v>0.97932753013929186</v>
      </c>
      <c r="AQ115" s="279">
        <v>0.97932753013929186</v>
      </c>
      <c r="AR115" s="279">
        <v>0.97932753013929186</v>
      </c>
      <c r="AS115" s="279">
        <v>0.97932753013929186</v>
      </c>
      <c r="AT115" s="279">
        <v>0.97932753013929186</v>
      </c>
      <c r="AU115" s="279">
        <v>0.97932753013929186</v>
      </c>
      <c r="AV115" s="279">
        <v>0.97932753013929186</v>
      </c>
      <c r="AW115" s="279">
        <v>0.97932753013929186</v>
      </c>
      <c r="AX115" s="279">
        <v>0.97932753013929186</v>
      </c>
      <c r="AY115" s="279">
        <v>0.97932753013929186</v>
      </c>
      <c r="AZ115" s="279">
        <v>0.97932753013929186</v>
      </c>
      <c r="BA115" s="279">
        <v>0.97932753013929186</v>
      </c>
      <c r="BB115" s="279">
        <v>0.97932753013929186</v>
      </c>
      <c r="BC115" s="279">
        <v>0.97932753013929186</v>
      </c>
      <c r="BD115" s="279">
        <v>0.97932753013929186</v>
      </c>
      <c r="BE115" s="279">
        <v>0.97932753013929186</v>
      </c>
      <c r="BF115" s="279">
        <v>0.97932753013929186</v>
      </c>
      <c r="BG115" s="279">
        <v>0.97932753013929186</v>
      </c>
      <c r="BH115" s="279">
        <v>0.97932753013929186</v>
      </c>
      <c r="BI115" s="279">
        <v>0.97932753013929186</v>
      </c>
      <c r="BJ115" s="279">
        <v>0.97932753013929186</v>
      </c>
      <c r="BK115" s="279">
        <v>0.97932753013929186</v>
      </c>
    </row>
    <row r="116" spans="1:64">
      <c r="A116" s="264"/>
      <c r="C116" s="51" t="str">
        <v>xDSL ajeno (líneas)</v>
      </c>
      <c r="G116" t="s">
        <v>101</v>
      </c>
      <c r="N116" s="279">
        <v>0.97932753013929186</v>
      </c>
      <c r="O116" s="279">
        <v>0.97932753013929186</v>
      </c>
      <c r="P116" s="279">
        <v>0.97932753013929186</v>
      </c>
      <c r="Q116" s="279">
        <v>0.97932753013929186</v>
      </c>
      <c r="R116" s="279">
        <v>0.97932753013929186</v>
      </c>
      <c r="S116" s="279">
        <v>0.97932753013929186</v>
      </c>
      <c r="T116" s="279">
        <v>0.97932753013929186</v>
      </c>
      <c r="U116" s="279">
        <v>0.97932753013929186</v>
      </c>
      <c r="V116" s="279">
        <v>0.97932753013929186</v>
      </c>
      <c r="W116" s="279">
        <v>0.97932753013929186</v>
      </c>
      <c r="X116" s="279">
        <v>0.97932753013929186</v>
      </c>
      <c r="Y116" s="279">
        <v>0.97932753013929186</v>
      </c>
      <c r="Z116" s="279">
        <v>0.97932753013929186</v>
      </c>
      <c r="AA116" s="279">
        <v>0.97932753013929186</v>
      </c>
      <c r="AB116" s="279">
        <v>0.97932753013929186</v>
      </c>
      <c r="AC116" s="279">
        <v>0.97932753013929186</v>
      </c>
      <c r="AD116" s="279">
        <v>0.97932753013929186</v>
      </c>
      <c r="AE116" s="279">
        <v>0.97932753013929186</v>
      </c>
      <c r="AF116" s="279">
        <v>0.97932753013929186</v>
      </c>
      <c r="AG116" s="279">
        <v>0.97932753013929186</v>
      </c>
      <c r="AH116" s="279">
        <v>0.97932753013929186</v>
      </c>
      <c r="AI116" s="279">
        <v>0.97932753013929186</v>
      </c>
      <c r="AJ116" s="279">
        <v>0.97932753013929186</v>
      </c>
      <c r="AK116" s="279">
        <v>0.97932753013929186</v>
      </c>
      <c r="AL116" s="279">
        <v>0.97932753013929186</v>
      </c>
      <c r="AM116" s="279">
        <v>0.97932753013929186</v>
      </c>
      <c r="AN116" s="279">
        <v>0.97932753013929186</v>
      </c>
      <c r="AO116" s="279">
        <v>0.97932753013929186</v>
      </c>
      <c r="AP116" s="279">
        <v>0.97932753013929186</v>
      </c>
      <c r="AQ116" s="279">
        <v>0.97932753013929186</v>
      </c>
      <c r="AR116" s="279">
        <v>0.97932753013929186</v>
      </c>
      <c r="AS116" s="279">
        <v>0.97932753013929186</v>
      </c>
      <c r="AT116" s="279">
        <v>0.97932753013929186</v>
      </c>
      <c r="AU116" s="279">
        <v>0.97932753013929186</v>
      </c>
      <c r="AV116" s="279">
        <v>0.97932753013929186</v>
      </c>
      <c r="AW116" s="279">
        <v>0.97932753013929186</v>
      </c>
      <c r="AX116" s="279">
        <v>0.97932753013929186</v>
      </c>
      <c r="AY116" s="279">
        <v>0.97932753013929186</v>
      </c>
      <c r="AZ116" s="279">
        <v>0.97932753013929186</v>
      </c>
      <c r="BA116" s="279">
        <v>0.97932753013929186</v>
      </c>
      <c r="BB116" s="279">
        <v>0.97932753013929186</v>
      </c>
      <c r="BC116" s="279">
        <v>0.97932753013929186</v>
      </c>
      <c r="BD116" s="279">
        <v>0.97932753013929186</v>
      </c>
      <c r="BE116" s="279">
        <v>0.97932753013929186</v>
      </c>
      <c r="BF116" s="279">
        <v>0.97932753013929186</v>
      </c>
      <c r="BG116" s="279">
        <v>0.97932753013929186</v>
      </c>
      <c r="BH116" s="279">
        <v>0.97932753013929186</v>
      </c>
      <c r="BI116" s="279">
        <v>0.97932753013929186</v>
      </c>
      <c r="BJ116" s="279">
        <v>0.97932753013929186</v>
      </c>
      <c r="BK116" s="279">
        <v>0.97932753013929186</v>
      </c>
    </row>
    <row r="117" spans="1:64">
      <c r="A117" s="264"/>
      <c r="C117" s="51" t="str">
        <v>xDSL ajeno (bitstream)</v>
      </c>
      <c r="G117" t="s">
        <v>101</v>
      </c>
      <c r="N117" s="279">
        <v>0.99</v>
      </c>
      <c r="O117" s="279">
        <v>0.97932753013929186</v>
      </c>
      <c r="P117" s="279">
        <v>0.97932753013929186</v>
      </c>
      <c r="Q117" s="279">
        <v>0.97932753013929186</v>
      </c>
      <c r="R117" s="279">
        <v>0.97932753013929186</v>
      </c>
      <c r="S117" s="279">
        <v>0.97932753013929186</v>
      </c>
      <c r="T117" s="279">
        <v>0.97932753013929186</v>
      </c>
      <c r="U117" s="279">
        <v>0.97932753013929186</v>
      </c>
      <c r="V117" s="279">
        <v>0.97932753013929186</v>
      </c>
      <c r="W117" s="279">
        <v>0.97932753013929186</v>
      </c>
      <c r="X117" s="279">
        <v>0.97932753013929186</v>
      </c>
      <c r="Y117" s="279">
        <v>0.97932753013929186</v>
      </c>
      <c r="Z117" s="279">
        <v>0.97932753013929186</v>
      </c>
      <c r="AA117" s="279">
        <v>0.97932753013929186</v>
      </c>
      <c r="AB117" s="279">
        <v>0.97932753013929186</v>
      </c>
      <c r="AC117" s="279">
        <v>0.97932753013929186</v>
      </c>
      <c r="AD117" s="279">
        <v>0.97932753013929186</v>
      </c>
      <c r="AE117" s="279">
        <v>0.97932753013929186</v>
      </c>
      <c r="AF117" s="279">
        <v>0.97932753013929186</v>
      </c>
      <c r="AG117" s="279">
        <v>0.97932753013929186</v>
      </c>
      <c r="AH117" s="279">
        <v>0.97932753013929186</v>
      </c>
      <c r="AI117" s="279">
        <v>0.97932753013929186</v>
      </c>
      <c r="AJ117" s="279">
        <v>0.97932753013929186</v>
      </c>
      <c r="AK117" s="279">
        <v>0.97932753013929186</v>
      </c>
      <c r="AL117" s="279">
        <v>0.97932753013929186</v>
      </c>
      <c r="AM117" s="279">
        <v>0.97932753013929186</v>
      </c>
      <c r="AN117" s="279">
        <v>0.97932753013929186</v>
      </c>
      <c r="AO117" s="279">
        <v>0.97932753013929186</v>
      </c>
      <c r="AP117" s="279">
        <v>0.97932753013929186</v>
      </c>
      <c r="AQ117" s="279">
        <v>0.97932753013929186</v>
      </c>
      <c r="AR117" s="279">
        <v>0.97932753013929186</v>
      </c>
      <c r="AS117" s="279">
        <v>0.97932753013929186</v>
      </c>
      <c r="AT117" s="279">
        <v>0.97932753013929186</v>
      </c>
      <c r="AU117" s="279">
        <v>0.97932753013929186</v>
      </c>
      <c r="AV117" s="279">
        <v>0.97932753013929186</v>
      </c>
      <c r="AW117" s="279">
        <v>0.97932753013929186</v>
      </c>
      <c r="AX117" s="279">
        <v>0.97932753013929186</v>
      </c>
      <c r="AY117" s="279">
        <v>0.97932753013929186</v>
      </c>
      <c r="AZ117" s="279">
        <v>0.97932753013929186</v>
      </c>
      <c r="BA117" s="279">
        <v>0.97932753013929186</v>
      </c>
      <c r="BB117" s="279">
        <v>0.97932753013929186</v>
      </c>
      <c r="BC117" s="279">
        <v>0.97932753013929186</v>
      </c>
      <c r="BD117" s="279">
        <v>0.97932753013929186</v>
      </c>
      <c r="BE117" s="279">
        <v>0.97932753013929186</v>
      </c>
      <c r="BF117" s="279">
        <v>0.97932753013929186</v>
      </c>
      <c r="BG117" s="279">
        <v>0.97932753013929186</v>
      </c>
      <c r="BH117" s="279">
        <v>0.97932753013929186</v>
      </c>
      <c r="BI117" s="279">
        <v>0.97932753013929186</v>
      </c>
      <c r="BJ117" s="279">
        <v>0.97932753013929186</v>
      </c>
      <c r="BK117" s="279">
        <v>0.97932753013929186</v>
      </c>
    </row>
    <row r="118" spans="1:64">
      <c r="A118" s="264"/>
      <c r="C118" s="51" t="str">
        <v>Fixed Service27</v>
      </c>
      <c r="G118" t="s">
        <v>101</v>
      </c>
      <c r="N118" s="280">
        <v>0</v>
      </c>
      <c r="O118" s="280">
        <v>0</v>
      </c>
      <c r="P118" s="280">
        <v>0</v>
      </c>
      <c r="Q118" s="280">
        <v>0</v>
      </c>
      <c r="R118" s="280">
        <v>0</v>
      </c>
      <c r="S118" s="280">
        <v>0</v>
      </c>
      <c r="T118" s="280">
        <v>0</v>
      </c>
      <c r="U118" s="280">
        <v>0</v>
      </c>
      <c r="V118" s="280">
        <v>0</v>
      </c>
      <c r="W118" s="280">
        <v>0</v>
      </c>
      <c r="X118" s="280">
        <v>0</v>
      </c>
      <c r="Y118" s="280">
        <v>0</v>
      </c>
      <c r="Z118" s="280">
        <v>0</v>
      </c>
      <c r="AA118" s="280">
        <v>0</v>
      </c>
      <c r="AB118" s="280">
        <v>0</v>
      </c>
      <c r="AC118" s="280">
        <v>0</v>
      </c>
      <c r="AD118" s="280">
        <v>0</v>
      </c>
      <c r="AE118" s="280">
        <v>0</v>
      </c>
      <c r="AF118" s="280">
        <v>0</v>
      </c>
      <c r="AG118" s="280">
        <v>0</v>
      </c>
      <c r="AH118" s="280">
        <v>0</v>
      </c>
      <c r="AI118" s="280">
        <v>0</v>
      </c>
      <c r="AJ118" s="280">
        <v>0</v>
      </c>
      <c r="AK118" s="280">
        <v>0</v>
      </c>
      <c r="AL118" s="280">
        <v>0</v>
      </c>
      <c r="AM118" s="280">
        <v>0</v>
      </c>
      <c r="AN118" s="280">
        <v>0</v>
      </c>
      <c r="AO118" s="280">
        <v>0</v>
      </c>
      <c r="AP118" s="280">
        <v>0</v>
      </c>
      <c r="AQ118" s="280">
        <v>0</v>
      </c>
      <c r="AR118" s="280">
        <v>0</v>
      </c>
      <c r="AS118" s="280">
        <v>0</v>
      </c>
      <c r="AT118" s="280">
        <v>0</v>
      </c>
      <c r="AU118" s="280">
        <v>0</v>
      </c>
      <c r="AV118" s="280">
        <v>0</v>
      </c>
      <c r="AW118" s="280">
        <v>0</v>
      </c>
      <c r="AX118" s="280">
        <v>0</v>
      </c>
      <c r="AY118" s="280">
        <v>0</v>
      </c>
      <c r="AZ118" s="280">
        <v>0</v>
      </c>
      <c r="BA118" s="280">
        <v>0</v>
      </c>
      <c r="BB118" s="280">
        <v>0</v>
      </c>
      <c r="BC118" s="280">
        <v>0</v>
      </c>
      <c r="BD118" s="280">
        <v>0</v>
      </c>
      <c r="BE118" s="280">
        <v>0</v>
      </c>
      <c r="BF118" s="280">
        <v>0</v>
      </c>
      <c r="BG118" s="280">
        <v>0</v>
      </c>
      <c r="BH118" s="280">
        <v>0</v>
      </c>
      <c r="BI118" s="280">
        <v>0</v>
      </c>
      <c r="BJ118" s="280">
        <v>0</v>
      </c>
      <c r="BK118" s="280">
        <v>0</v>
      </c>
    </row>
    <row r="119" spans="1:64">
      <c r="A119" s="264"/>
      <c r="C119" s="51" t="str">
        <v>Fixed Service28</v>
      </c>
      <c r="G119" t="s">
        <v>101</v>
      </c>
      <c r="N119" s="280">
        <v>0</v>
      </c>
      <c r="O119" s="280">
        <v>0</v>
      </c>
      <c r="P119" s="280">
        <v>0</v>
      </c>
      <c r="Q119" s="280">
        <v>0</v>
      </c>
      <c r="R119" s="280">
        <v>0</v>
      </c>
      <c r="S119" s="280">
        <v>0</v>
      </c>
      <c r="T119" s="280">
        <v>0</v>
      </c>
      <c r="U119" s="280">
        <v>0</v>
      </c>
      <c r="V119" s="280">
        <v>0</v>
      </c>
      <c r="W119" s="280">
        <v>0</v>
      </c>
      <c r="X119" s="280">
        <v>0</v>
      </c>
      <c r="Y119" s="280">
        <v>0</v>
      </c>
      <c r="Z119" s="280">
        <v>0</v>
      </c>
      <c r="AA119" s="280">
        <v>0</v>
      </c>
      <c r="AB119" s="280">
        <v>0</v>
      </c>
      <c r="AC119" s="280">
        <v>0</v>
      </c>
      <c r="AD119" s="280">
        <v>0</v>
      </c>
      <c r="AE119" s="280">
        <v>0</v>
      </c>
      <c r="AF119" s="280">
        <v>0</v>
      </c>
      <c r="AG119" s="280">
        <v>0</v>
      </c>
      <c r="AH119" s="280">
        <v>0</v>
      </c>
      <c r="AI119" s="280">
        <v>0</v>
      </c>
      <c r="AJ119" s="280">
        <v>0</v>
      </c>
      <c r="AK119" s="280">
        <v>0</v>
      </c>
      <c r="AL119" s="280">
        <v>0</v>
      </c>
      <c r="AM119" s="280">
        <v>0</v>
      </c>
      <c r="AN119" s="280">
        <v>0</v>
      </c>
      <c r="AO119" s="280">
        <v>0</v>
      </c>
      <c r="AP119" s="280">
        <v>0</v>
      </c>
      <c r="AQ119" s="280">
        <v>0</v>
      </c>
      <c r="AR119" s="280">
        <v>0</v>
      </c>
      <c r="AS119" s="280">
        <v>0</v>
      </c>
      <c r="AT119" s="280">
        <v>0</v>
      </c>
      <c r="AU119" s="280">
        <v>0</v>
      </c>
      <c r="AV119" s="280">
        <v>0</v>
      </c>
      <c r="AW119" s="280">
        <v>0</v>
      </c>
      <c r="AX119" s="280">
        <v>0</v>
      </c>
      <c r="AY119" s="280">
        <v>0</v>
      </c>
      <c r="AZ119" s="280">
        <v>0</v>
      </c>
      <c r="BA119" s="280">
        <v>0</v>
      </c>
      <c r="BB119" s="280">
        <v>0</v>
      </c>
      <c r="BC119" s="280">
        <v>0</v>
      </c>
      <c r="BD119" s="280">
        <v>0</v>
      </c>
      <c r="BE119" s="280">
        <v>0</v>
      </c>
      <c r="BF119" s="280">
        <v>0</v>
      </c>
      <c r="BG119" s="280">
        <v>0</v>
      </c>
      <c r="BH119" s="280">
        <v>0</v>
      </c>
      <c r="BI119" s="280">
        <v>0</v>
      </c>
      <c r="BJ119" s="280">
        <v>0</v>
      </c>
      <c r="BK119" s="280">
        <v>0</v>
      </c>
    </row>
    <row r="120" spans="1:64">
      <c r="A120" s="264"/>
      <c r="C120" s="51" t="str">
        <v>Fixed Service29</v>
      </c>
      <c r="G120" t="s">
        <v>101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0">
        <v>0</v>
      </c>
      <c r="Y120" s="280">
        <v>0</v>
      </c>
      <c r="Z120" s="280">
        <v>0</v>
      </c>
      <c r="AA120" s="280">
        <v>0</v>
      </c>
      <c r="AB120" s="280">
        <v>0</v>
      </c>
      <c r="AC120" s="280">
        <v>0</v>
      </c>
      <c r="AD120" s="280">
        <v>0</v>
      </c>
      <c r="AE120" s="280">
        <v>0</v>
      </c>
      <c r="AF120" s="280">
        <v>0</v>
      </c>
      <c r="AG120" s="280">
        <v>0</v>
      </c>
      <c r="AH120" s="280">
        <v>0</v>
      </c>
      <c r="AI120" s="280">
        <v>0</v>
      </c>
      <c r="AJ120" s="280">
        <v>0</v>
      </c>
      <c r="AK120" s="280">
        <v>0</v>
      </c>
      <c r="AL120" s="280">
        <v>0</v>
      </c>
      <c r="AM120" s="280">
        <v>0</v>
      </c>
      <c r="AN120" s="280">
        <v>0</v>
      </c>
      <c r="AO120" s="280">
        <v>0</v>
      </c>
      <c r="AP120" s="280">
        <v>0</v>
      </c>
      <c r="AQ120" s="280">
        <v>0</v>
      </c>
      <c r="AR120" s="280">
        <v>0</v>
      </c>
      <c r="AS120" s="280">
        <v>0</v>
      </c>
      <c r="AT120" s="280">
        <v>0</v>
      </c>
      <c r="AU120" s="280">
        <v>0</v>
      </c>
      <c r="AV120" s="280">
        <v>0</v>
      </c>
      <c r="AW120" s="280">
        <v>0</v>
      </c>
      <c r="AX120" s="280">
        <v>0</v>
      </c>
      <c r="AY120" s="280">
        <v>0</v>
      </c>
      <c r="AZ120" s="280">
        <v>0</v>
      </c>
      <c r="BA120" s="280">
        <v>0</v>
      </c>
      <c r="BB120" s="280">
        <v>0</v>
      </c>
      <c r="BC120" s="280">
        <v>0</v>
      </c>
      <c r="BD120" s="280">
        <v>0</v>
      </c>
      <c r="BE120" s="280">
        <v>0</v>
      </c>
      <c r="BF120" s="280">
        <v>0</v>
      </c>
      <c r="BG120" s="280">
        <v>0</v>
      </c>
      <c r="BH120" s="280">
        <v>0</v>
      </c>
      <c r="BI120" s="280">
        <v>0</v>
      </c>
      <c r="BJ120" s="280">
        <v>0</v>
      </c>
      <c r="BK120" s="280">
        <v>0</v>
      </c>
    </row>
    <row r="121" spans="1:64">
      <c r="A121" s="264"/>
      <c r="C121" s="51" t="str">
        <v>IPTV</v>
      </c>
      <c r="G121" t="s">
        <v>101</v>
      </c>
      <c r="N121" s="278">
        <v>0.97932753013929186</v>
      </c>
      <c r="O121" s="278">
        <v>0.97932753013929186</v>
      </c>
      <c r="P121" s="278">
        <v>0.97932753013929186</v>
      </c>
      <c r="Q121" s="278">
        <v>0.97932753013929186</v>
      </c>
      <c r="R121" s="278">
        <v>0.97932753013929186</v>
      </c>
      <c r="S121" s="278">
        <v>0.97932753013929186</v>
      </c>
      <c r="T121" s="278">
        <v>0.97932753013929186</v>
      </c>
      <c r="U121" s="278">
        <v>0.97932753013929186</v>
      </c>
      <c r="V121" s="278">
        <v>0.97932753013929186</v>
      </c>
      <c r="W121" s="278">
        <v>0.97932753013929186</v>
      </c>
      <c r="X121" s="278">
        <v>0.97932753013929186</v>
      </c>
      <c r="Y121" s="278">
        <v>0.97932753013929186</v>
      </c>
      <c r="Z121" s="278">
        <v>0.97932753013929186</v>
      </c>
      <c r="AA121" s="278">
        <v>0.97932753013929186</v>
      </c>
      <c r="AB121" s="278">
        <v>0.97932753013929186</v>
      </c>
      <c r="AC121" s="278">
        <v>0.97932753013929186</v>
      </c>
      <c r="AD121" s="278">
        <v>0.97932753013929186</v>
      </c>
      <c r="AE121" s="278">
        <v>0.97932753013929186</v>
      </c>
      <c r="AF121" s="278">
        <v>0.97932753013929186</v>
      </c>
      <c r="AG121" s="278">
        <v>0.97932753013929186</v>
      </c>
      <c r="AH121" s="278">
        <v>0.97932753013929186</v>
      </c>
      <c r="AI121" s="278">
        <v>0.97932753013929186</v>
      </c>
      <c r="AJ121" s="278">
        <v>0.97932753013929186</v>
      </c>
      <c r="AK121" s="278">
        <v>0.97932753013929186</v>
      </c>
      <c r="AL121" s="278">
        <v>0.97932753013929186</v>
      </c>
      <c r="AM121" s="278">
        <v>0.97932753013929186</v>
      </c>
      <c r="AN121" s="278">
        <v>0.97932753013929186</v>
      </c>
      <c r="AO121" s="278">
        <v>0.97932753013929186</v>
      </c>
      <c r="AP121" s="278">
        <v>0.97932753013929186</v>
      </c>
      <c r="AQ121" s="278">
        <v>0.97932753013929186</v>
      </c>
      <c r="AR121" s="278">
        <v>0.97932753013929186</v>
      </c>
      <c r="AS121" s="278">
        <v>0.97932753013929186</v>
      </c>
      <c r="AT121" s="278">
        <v>0.97932753013929186</v>
      </c>
      <c r="AU121" s="278">
        <v>0.97932753013929186</v>
      </c>
      <c r="AV121" s="278">
        <v>0.97932753013929186</v>
      </c>
      <c r="AW121" s="278">
        <v>0.97932753013929186</v>
      </c>
      <c r="AX121" s="278">
        <v>0.97932753013929186</v>
      </c>
      <c r="AY121" s="278">
        <v>0.97932753013929186</v>
      </c>
      <c r="AZ121" s="278">
        <v>0.97932753013929186</v>
      </c>
      <c r="BA121" s="278">
        <v>0.97932753013929186</v>
      </c>
      <c r="BB121" s="278">
        <v>0.97932753013929186</v>
      </c>
      <c r="BC121" s="278">
        <v>0.97932753013929186</v>
      </c>
      <c r="BD121" s="278">
        <v>0.97932753013929186</v>
      </c>
      <c r="BE121" s="278">
        <v>0.97932753013929186</v>
      </c>
      <c r="BF121" s="278">
        <v>0.97932753013929186</v>
      </c>
      <c r="BG121" s="278">
        <v>0.97932753013929186</v>
      </c>
      <c r="BH121" s="278">
        <v>0.97932753013929186</v>
      </c>
      <c r="BI121" s="278">
        <v>0.97932753013929186</v>
      </c>
      <c r="BJ121" s="278">
        <v>0.97932753013929186</v>
      </c>
      <c r="BK121" s="278">
        <v>0.97932753013929186</v>
      </c>
    </row>
    <row r="122" spans="1:64">
      <c r="A122" s="264"/>
      <c r="BL122" s="19" t="s">
        <v>534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00000"/>
    <pageSetUpPr autoPageBreaks="0"/>
  </sheetPr>
  <dimension ref="A1:FH104"/>
  <sheetViews>
    <sheetView showGridLines="0" zoomScale="85" zoomScaleNormal="85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K31" sqref="K31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4" width="12.85546875" bestFit="1" customWidth="1"/>
    <col min="15" max="17" width="14.5703125" bestFit="1" customWidth="1"/>
    <col min="18" max="18" width="17" bestFit="1" customWidth="1"/>
    <col min="19" max="19" width="14.5703125" bestFit="1" customWidth="1"/>
    <col min="20" max="62" width="14.5703125" customWidth="1"/>
    <col min="63" max="63" width="13.7109375" customWidth="1"/>
  </cols>
  <sheetData>
    <row r="1" spans="1:164" s="40" customFormat="1" ht="33.75" customHeight="1">
      <c r="D1" s="49" t="s">
        <v>350</v>
      </c>
      <c r="L1" s="40" t="s">
        <v>75</v>
      </c>
    </row>
    <row r="3" spans="1:164">
      <c r="D3" s="52"/>
      <c r="E3" s="52"/>
      <c r="F3" s="52" t="s">
        <v>348</v>
      </c>
      <c r="G3" s="52" t="s">
        <v>151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164" s="89" customFormat="1" ht="18" customHeight="1">
      <c r="A5" s="87">
        <v>1</v>
      </c>
      <c r="B5" s="87" t="s">
        <v>366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7" spans="1:164" ht="15.75">
      <c r="B7" s="17" t="s">
        <v>367</v>
      </c>
    </row>
    <row r="9" spans="1:164">
      <c r="C9" t="s">
        <v>371</v>
      </c>
      <c r="F9" s="53" t="s">
        <v>349</v>
      </c>
      <c r="G9" s="53" t="s">
        <v>100</v>
      </c>
      <c r="N9" s="112">
        <f t="array" ref="N9:BK9">Mobile.subscribers</f>
        <v>0</v>
      </c>
      <c r="O9" s="112">
        <v>0</v>
      </c>
      <c r="P9" s="10">
        <v>60977461.5</v>
      </c>
      <c r="Q9" s="10">
        <v>70931465.5</v>
      </c>
      <c r="R9" s="10">
        <v>79248521.5</v>
      </c>
      <c r="S9" s="10">
        <v>87278163.5</v>
      </c>
      <c r="T9" s="10">
        <v>92964026.5</v>
      </c>
      <c r="U9" s="10">
        <v>96902961.997073919</v>
      </c>
      <c r="V9" s="10">
        <v>101395691.1462183</v>
      </c>
      <c r="W9" s="10">
        <v>105541106.26725632</v>
      </c>
      <c r="X9" s="10">
        <v>109373835.08856404</v>
      </c>
      <c r="Y9" s="10">
        <v>112925675.19643195</v>
      </c>
      <c r="Z9" s="10">
        <v>116224369.75181913</v>
      </c>
      <c r="AA9" s="10">
        <v>119293582.72848976</v>
      </c>
      <c r="AB9" s="10">
        <v>122154353.59714967</v>
      </c>
      <c r="AC9" s="10">
        <v>124825779.16899946</v>
      </c>
      <c r="AD9" s="10">
        <v>127324277.93679379</v>
      </c>
      <c r="AE9" s="10">
        <v>128862530.18000573</v>
      </c>
      <c r="AF9" s="10">
        <v>129509637.40392461</v>
      </c>
      <c r="AG9" s="10">
        <v>130128553.27721526</v>
      </c>
      <c r="AH9" s="10">
        <v>130717829.49147312</v>
      </c>
      <c r="AI9" s="10">
        <v>131276328.05075984</v>
      </c>
      <c r="AJ9" s="10">
        <v>131802873.78772363</v>
      </c>
      <c r="AK9" s="10">
        <v>132296191.30986834</v>
      </c>
      <c r="AL9" s="10">
        <v>132754969.980691</v>
      </c>
      <c r="AM9" s="10">
        <v>133177993.33126935</v>
      </c>
      <c r="AN9" s="10">
        <v>133564461.48785529</v>
      </c>
      <c r="AO9" s="10">
        <v>133914188.31803788</v>
      </c>
      <c r="AP9" s="10">
        <v>134227261.93183413</v>
      </c>
      <c r="AQ9" s="10">
        <v>134503498.39958352</v>
      </c>
      <c r="AR9" s="10">
        <v>134742411.18878597</v>
      </c>
      <c r="AS9" s="10">
        <v>134943850.51241249</v>
      </c>
      <c r="AT9" s="10">
        <v>135108472.79008979</v>
      </c>
      <c r="AU9" s="10">
        <v>135237325.70498887</v>
      </c>
      <c r="AV9" s="10">
        <v>135331129.55649868</v>
      </c>
      <c r="AW9" s="10">
        <v>135390137.93626189</v>
      </c>
      <c r="AX9" s="10">
        <v>135414644.91146034</v>
      </c>
      <c r="AY9" s="10">
        <v>135405415.1118353</v>
      </c>
      <c r="AZ9" s="10">
        <v>135363467.30945837</v>
      </c>
      <c r="BA9" s="10">
        <v>135289614.04389265</v>
      </c>
      <c r="BB9" s="10">
        <v>135184322.84891587</v>
      </c>
      <c r="BC9" s="10">
        <v>135047944.78787702</v>
      </c>
      <c r="BD9" s="10">
        <v>134880959.78502494</v>
      </c>
      <c r="BE9" s="10">
        <v>134683937.5266884</v>
      </c>
      <c r="BF9" s="10">
        <v>134457372.25499398</v>
      </c>
      <c r="BG9" s="10">
        <v>134272803.79687339</v>
      </c>
      <c r="BH9" s="10">
        <v>134144958.68086365</v>
      </c>
      <c r="BI9" s="10">
        <v>134017235.28997786</v>
      </c>
      <c r="BJ9" s="10">
        <v>133889633.50831795</v>
      </c>
      <c r="BK9" s="10">
        <v>133762153.22009616</v>
      </c>
      <c r="BL9" s="19" t="s">
        <v>111</v>
      </c>
    </row>
    <row r="11" spans="1:164" ht="15.75">
      <c r="B11" s="17" t="s">
        <v>368</v>
      </c>
    </row>
    <row r="13" spans="1:164">
      <c r="C13" s="51" t="str">
        <f t="array" ref="C13:C42">Mobile.Retail.Services</f>
        <v>Llamadas on-net</v>
      </c>
      <c r="G13" s="51" t="str">
        <f t="array" ref="G13:G42">Mobile.Retail.Services.Units</f>
        <v>minutos</v>
      </c>
      <c r="I13" s="115"/>
      <c r="K13" s="261"/>
      <c r="N13" s="112">
        <f t="array" ref="N13:BK42">Mobile.Retail.Services.Volumes</f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282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</row>
    <row r="14" spans="1:164">
      <c r="C14" s="51" t="str">
        <v>Llamadas a redes fijas</v>
      </c>
      <c r="G14" s="51" t="str">
        <v>minutos</v>
      </c>
      <c r="I14" s="115"/>
      <c r="K14" s="261"/>
      <c r="N14" s="112">
        <v>0</v>
      </c>
      <c r="O14" s="112">
        <v>5675999331.1462164</v>
      </c>
      <c r="P14" s="112">
        <v>9019753709.4811478</v>
      </c>
      <c r="Q14" s="112">
        <v>12647993621.761959</v>
      </c>
      <c r="R14" s="112">
        <v>14594584899.097015</v>
      </c>
      <c r="S14" s="112">
        <v>5942708071.371419</v>
      </c>
      <c r="T14" s="112">
        <v>6934759508.1352043</v>
      </c>
      <c r="U14" s="112">
        <v>7951447873.0462484</v>
      </c>
      <c r="V14" s="112">
        <v>9068911458.7668324</v>
      </c>
      <c r="W14" s="112">
        <v>10147656744.250891</v>
      </c>
      <c r="X14" s="112">
        <v>11094558548.177603</v>
      </c>
      <c r="Y14" s="112">
        <v>11970314812.284222</v>
      </c>
      <c r="Z14" s="112">
        <v>12751181452.769356</v>
      </c>
      <c r="AA14" s="112">
        <v>13480547551.715675</v>
      </c>
      <c r="AB14" s="112">
        <v>14079900069.600672</v>
      </c>
      <c r="AC14" s="112">
        <v>14675573436.029997</v>
      </c>
      <c r="AD14" s="112">
        <v>15268704425.962578</v>
      </c>
      <c r="AE14" s="112">
        <v>15453171357.287619</v>
      </c>
      <c r="AF14" s="112">
        <v>15530772338.766008</v>
      </c>
      <c r="AG14" s="112">
        <v>15604992618.566082</v>
      </c>
      <c r="AH14" s="112">
        <v>15675658515.805416</v>
      </c>
      <c r="AI14" s="112">
        <v>15742633562.216499</v>
      </c>
      <c r="AJ14" s="112">
        <v>15805776831.942654</v>
      </c>
      <c r="AK14" s="112">
        <v>15864935380.145967</v>
      </c>
      <c r="AL14" s="112">
        <v>15919952035.533596</v>
      </c>
      <c r="AM14" s="112">
        <v>15970680919.371977</v>
      </c>
      <c r="AN14" s="112">
        <v>16017026110.945625</v>
      </c>
      <c r="AO14" s="112">
        <v>16058965289.289425</v>
      </c>
      <c r="AP14" s="112">
        <v>16096509020.540709</v>
      </c>
      <c r="AQ14" s="112">
        <v>16129635247.887793</v>
      </c>
      <c r="AR14" s="112">
        <v>16158285626.441092</v>
      </c>
      <c r="AS14" s="112">
        <v>16182442193.767128</v>
      </c>
      <c r="AT14" s="112">
        <v>16202183667.589039</v>
      </c>
      <c r="AU14" s="112">
        <v>16217635685.883577</v>
      </c>
      <c r="AV14" s="112">
        <v>16228884626.823429</v>
      </c>
      <c r="AW14" s="112">
        <v>16235960901.072607</v>
      </c>
      <c r="AX14" s="112">
        <v>16238899773.114473</v>
      </c>
      <c r="AY14" s="112">
        <v>16237792937.209578</v>
      </c>
      <c r="AZ14" s="112">
        <v>16232762564.320833</v>
      </c>
      <c r="BA14" s="112">
        <v>16223906094.045977</v>
      </c>
      <c r="BB14" s="112">
        <v>16211279592.951229</v>
      </c>
      <c r="BC14" s="112">
        <v>16194925160.49003</v>
      </c>
      <c r="BD14" s="112">
        <v>16174900349.091669</v>
      </c>
      <c r="BE14" s="112">
        <v>16151273475.437849</v>
      </c>
      <c r="BF14" s="112">
        <v>16124103808.955175</v>
      </c>
      <c r="BG14" s="112">
        <v>16101970392.775129</v>
      </c>
      <c r="BH14" s="112">
        <v>16086639229.541481</v>
      </c>
      <c r="BI14" s="112">
        <v>16071322663.562721</v>
      </c>
      <c r="BJ14" s="112">
        <v>16056020680.940376</v>
      </c>
      <c r="BK14" s="112">
        <v>16040733267.7892</v>
      </c>
      <c r="BL14" s="282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</row>
    <row r="15" spans="1:164">
      <c r="C15" s="51" t="str">
        <v>Llamadas a otras redes móviles</v>
      </c>
      <c r="G15" s="51" t="str">
        <v>minutos</v>
      </c>
      <c r="I15" s="115"/>
      <c r="K15" s="261"/>
      <c r="N15" s="112">
        <v>0</v>
      </c>
      <c r="O15" s="112">
        <v>630666592.34957957</v>
      </c>
      <c r="P15" s="112">
        <v>1002194856.6090163</v>
      </c>
      <c r="Q15" s="112">
        <v>2231998874.4285808</v>
      </c>
      <c r="R15" s="112">
        <v>3648646224.7742538</v>
      </c>
      <c r="S15" s="112">
        <v>5942708071.371419</v>
      </c>
      <c r="T15" s="112">
        <v>6934759508.1352043</v>
      </c>
      <c r="U15" s="112">
        <v>7951447873.0462484</v>
      </c>
      <c r="V15" s="112">
        <v>9068911458.7668324</v>
      </c>
      <c r="W15" s="112">
        <v>10147656744.250891</v>
      </c>
      <c r="X15" s="112">
        <v>11094558548.177603</v>
      </c>
      <c r="Y15" s="112">
        <v>11970314812.284222</v>
      </c>
      <c r="Z15" s="112">
        <v>12751181452.769356</v>
      </c>
      <c r="AA15" s="112">
        <v>13480547551.715675</v>
      </c>
      <c r="AB15" s="112">
        <v>14079900069.600672</v>
      </c>
      <c r="AC15" s="112">
        <v>14675573436.029997</v>
      </c>
      <c r="AD15" s="112">
        <v>15268704425.962578</v>
      </c>
      <c r="AE15" s="112">
        <v>15453171357.287619</v>
      </c>
      <c r="AF15" s="112">
        <v>15530772338.766008</v>
      </c>
      <c r="AG15" s="112">
        <v>15604992618.566082</v>
      </c>
      <c r="AH15" s="112">
        <v>15675658515.805416</v>
      </c>
      <c r="AI15" s="112">
        <v>15742633562.216499</v>
      </c>
      <c r="AJ15" s="112">
        <v>15805776831.942654</v>
      </c>
      <c r="AK15" s="112">
        <v>15864935380.145967</v>
      </c>
      <c r="AL15" s="112">
        <v>15919952035.533596</v>
      </c>
      <c r="AM15" s="112">
        <v>15970680919.371977</v>
      </c>
      <c r="AN15" s="112">
        <v>16017026110.945625</v>
      </c>
      <c r="AO15" s="112">
        <v>16058965289.289425</v>
      </c>
      <c r="AP15" s="112">
        <v>16096509020.540709</v>
      </c>
      <c r="AQ15" s="112">
        <v>16129635247.887793</v>
      </c>
      <c r="AR15" s="112">
        <v>16158285626.441092</v>
      </c>
      <c r="AS15" s="112">
        <v>16182442193.767128</v>
      </c>
      <c r="AT15" s="112">
        <v>16202183667.589039</v>
      </c>
      <c r="AU15" s="112">
        <v>16217635685.883577</v>
      </c>
      <c r="AV15" s="112">
        <v>16228884626.823429</v>
      </c>
      <c r="AW15" s="112">
        <v>16235960901.072607</v>
      </c>
      <c r="AX15" s="112">
        <v>16238899773.114473</v>
      </c>
      <c r="AY15" s="112">
        <v>16237792937.209578</v>
      </c>
      <c r="AZ15" s="112">
        <v>16232762564.320833</v>
      </c>
      <c r="BA15" s="112">
        <v>16223906094.045977</v>
      </c>
      <c r="BB15" s="112">
        <v>16211279592.951229</v>
      </c>
      <c r="BC15" s="112">
        <v>16194925160.49003</v>
      </c>
      <c r="BD15" s="112">
        <v>16174900349.091669</v>
      </c>
      <c r="BE15" s="112">
        <v>16151273475.437849</v>
      </c>
      <c r="BF15" s="112">
        <v>16124103808.955175</v>
      </c>
      <c r="BG15" s="112">
        <v>16101970392.775129</v>
      </c>
      <c r="BH15" s="112">
        <v>16086639229.541481</v>
      </c>
      <c r="BI15" s="112">
        <v>16071322663.562721</v>
      </c>
      <c r="BJ15" s="112">
        <v>16056020680.940376</v>
      </c>
      <c r="BK15" s="112">
        <v>16040733267.7892</v>
      </c>
      <c r="BL15" s="282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1"/>
      <c r="EV15" s="261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</row>
    <row r="16" spans="1:164">
      <c r="C16" s="51" t="str">
        <v>Llamadas a internacional</v>
      </c>
      <c r="G16" s="51" t="str">
        <v>minutos</v>
      </c>
      <c r="I16" s="115"/>
      <c r="K16" s="261"/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12">
        <v>0</v>
      </c>
      <c r="AZ16" s="112">
        <v>0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282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</row>
    <row r="17" spans="3:164">
      <c r="C17" s="51" t="str">
        <v>Llamadas entrantes de fijos</v>
      </c>
      <c r="G17" s="51" t="str">
        <v>minutos</v>
      </c>
      <c r="I17" s="115"/>
      <c r="K17" s="261"/>
      <c r="N17" s="112">
        <v>0</v>
      </c>
      <c r="O17" s="112">
        <v>6549232072.2028017</v>
      </c>
      <c r="P17" s="112">
        <v>6825181411.5711222</v>
      </c>
      <c r="Q17" s="112">
        <v>7095475488.2029209</v>
      </c>
      <c r="R17" s="112">
        <v>7610906133.2271271</v>
      </c>
      <c r="S17" s="112">
        <v>7659523588.7987413</v>
      </c>
      <c r="T17" s="112">
        <v>8438070417.2602425</v>
      </c>
      <c r="U17" s="112">
        <v>9478750601.3193016</v>
      </c>
      <c r="V17" s="112">
        <v>10630483476.091694</v>
      </c>
      <c r="W17" s="112">
        <v>11708437663.005522</v>
      </c>
      <c r="X17" s="112">
        <v>12631148634.025949</v>
      </c>
      <c r="Y17" s="112">
        <v>13471102406.718529</v>
      </c>
      <c r="Z17" s="112">
        <v>14203316458.486692</v>
      </c>
      <c r="AA17" s="112">
        <v>14873073214.495077</v>
      </c>
      <c r="AB17" s="112">
        <v>15413046578.116564</v>
      </c>
      <c r="AC17" s="112">
        <v>15940516323.72402</v>
      </c>
      <c r="AD17" s="112">
        <v>16456404069.098728</v>
      </c>
      <c r="AE17" s="112">
        <v>16650815812.283363</v>
      </c>
      <c r="AF17" s="112">
        <v>16752901648.722141</v>
      </c>
      <c r="AG17" s="112">
        <v>16851271584.368467</v>
      </c>
      <c r="AH17" s="112">
        <v>16945866295.64295</v>
      </c>
      <c r="AI17" s="112">
        <v>17036280634.08489</v>
      </c>
      <c r="AJ17" s="112">
        <v>17122067761.921282</v>
      </c>
      <c r="AK17" s="112">
        <v>17203097659.419327</v>
      </c>
      <c r="AL17" s="112">
        <v>17279452794.073936</v>
      </c>
      <c r="AM17" s="112">
        <v>17351417376.20113</v>
      </c>
      <c r="AN17" s="112">
        <v>17419046317.160297</v>
      </c>
      <c r="AO17" s="112">
        <v>17481846012.473667</v>
      </c>
      <c r="AP17" s="112">
        <v>17539544781.883411</v>
      </c>
      <c r="AQ17" s="112">
        <v>17592246714.783703</v>
      </c>
      <c r="AR17" s="112">
        <v>17639993199.121174</v>
      </c>
      <c r="AS17" s="112">
        <v>17682723548.852951</v>
      </c>
      <c r="AT17" s="112">
        <v>17720408693.423115</v>
      </c>
      <c r="AU17" s="112">
        <v>17753149191.698112</v>
      </c>
      <c r="AV17" s="112">
        <v>17781091863.141731</v>
      </c>
      <c r="AW17" s="112">
        <v>17804312959.93325</v>
      </c>
      <c r="AX17" s="112">
        <v>17822790324.374199</v>
      </c>
      <c r="AY17" s="112">
        <v>17836515717.897854</v>
      </c>
      <c r="AZ17" s="112">
        <v>17845582040.528145</v>
      </c>
      <c r="BA17" s="112">
        <v>17850132111.36079</v>
      </c>
      <c r="BB17" s="112">
        <v>17850264396.386879</v>
      </c>
      <c r="BC17" s="112">
        <v>17845987423.248333</v>
      </c>
      <c r="BD17" s="112">
        <v>17837291655.57901</v>
      </c>
      <c r="BE17" s="112">
        <v>17824233234.886845</v>
      </c>
      <c r="BF17" s="112">
        <v>17806918851.983215</v>
      </c>
      <c r="BG17" s="112">
        <v>17791829200.57935</v>
      </c>
      <c r="BH17" s="112">
        <v>17781076978.062027</v>
      </c>
      <c r="BI17" s="112">
        <v>17770322164.203342</v>
      </c>
      <c r="BJ17" s="112">
        <v>17759564778.382202</v>
      </c>
      <c r="BK17" s="112">
        <v>17748804839.970856</v>
      </c>
      <c r="BL17" s="282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</row>
    <row r="18" spans="3:164">
      <c r="C18" s="51" t="str">
        <v>Llamadas entrantes de otros móviles</v>
      </c>
      <c r="G18" s="51" t="str">
        <v>minutos</v>
      </c>
      <c r="I18" s="115"/>
      <c r="K18" s="261"/>
      <c r="N18" s="112">
        <v>0</v>
      </c>
      <c r="O18" s="112">
        <v>630666592.34957957</v>
      </c>
      <c r="P18" s="112">
        <v>1002194856.6090163</v>
      </c>
      <c r="Q18" s="112">
        <v>2231998874.4285808</v>
      </c>
      <c r="R18" s="112">
        <v>3648646224.7742538</v>
      </c>
      <c r="S18" s="112">
        <v>5942708071.371419</v>
      </c>
      <c r="T18" s="112">
        <v>6934759508.1352043</v>
      </c>
      <c r="U18" s="112">
        <v>7951447873.0462484</v>
      </c>
      <c r="V18" s="112">
        <v>9068911458.7668324</v>
      </c>
      <c r="W18" s="112">
        <v>10147656744.250891</v>
      </c>
      <c r="X18" s="112">
        <v>11094558548.177603</v>
      </c>
      <c r="Y18" s="112">
        <v>11970314812.284222</v>
      </c>
      <c r="Z18" s="112">
        <v>12751181452.769356</v>
      </c>
      <c r="AA18" s="112">
        <v>13480547551.715675</v>
      </c>
      <c r="AB18" s="112">
        <v>14079900069.600672</v>
      </c>
      <c r="AC18" s="112">
        <v>14675573436.029997</v>
      </c>
      <c r="AD18" s="112">
        <v>15268704425.962578</v>
      </c>
      <c r="AE18" s="112">
        <v>15453171357.287619</v>
      </c>
      <c r="AF18" s="112">
        <v>15530772338.766008</v>
      </c>
      <c r="AG18" s="112">
        <v>15604992618.566082</v>
      </c>
      <c r="AH18" s="112">
        <v>15675658515.805416</v>
      </c>
      <c r="AI18" s="112">
        <v>15742633562.216499</v>
      </c>
      <c r="AJ18" s="112">
        <v>15805776831.942654</v>
      </c>
      <c r="AK18" s="112">
        <v>15864935380.145967</v>
      </c>
      <c r="AL18" s="112">
        <v>15919952035.533596</v>
      </c>
      <c r="AM18" s="112">
        <v>15970680919.371977</v>
      </c>
      <c r="AN18" s="112">
        <v>16017026110.945625</v>
      </c>
      <c r="AO18" s="112">
        <v>16058965289.289425</v>
      </c>
      <c r="AP18" s="112">
        <v>16096509020.540709</v>
      </c>
      <c r="AQ18" s="112">
        <v>16129635247.887793</v>
      </c>
      <c r="AR18" s="112">
        <v>16158285626.441092</v>
      </c>
      <c r="AS18" s="112">
        <v>16182442193.767128</v>
      </c>
      <c r="AT18" s="112">
        <v>16202183667.589039</v>
      </c>
      <c r="AU18" s="112">
        <v>16217635685.883577</v>
      </c>
      <c r="AV18" s="112">
        <v>16228884626.823429</v>
      </c>
      <c r="AW18" s="112">
        <v>16235960901.072607</v>
      </c>
      <c r="AX18" s="112">
        <v>16238899773.114473</v>
      </c>
      <c r="AY18" s="112">
        <v>16237792937.209578</v>
      </c>
      <c r="AZ18" s="112">
        <v>16232762564.320833</v>
      </c>
      <c r="BA18" s="112">
        <v>16223906094.045977</v>
      </c>
      <c r="BB18" s="112">
        <v>16211279592.951229</v>
      </c>
      <c r="BC18" s="112">
        <v>16194925160.49003</v>
      </c>
      <c r="BD18" s="112">
        <v>16174900349.091669</v>
      </c>
      <c r="BE18" s="112">
        <v>16151273475.437849</v>
      </c>
      <c r="BF18" s="112">
        <v>16124103808.955175</v>
      </c>
      <c r="BG18" s="112">
        <v>16101970392.775129</v>
      </c>
      <c r="BH18" s="112">
        <v>16086639229.541481</v>
      </c>
      <c r="BI18" s="112">
        <v>16071322663.562721</v>
      </c>
      <c r="BJ18" s="112">
        <v>16056020680.940376</v>
      </c>
      <c r="BK18" s="112">
        <v>16040733267.7892</v>
      </c>
      <c r="BL18" s="282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</row>
    <row r="19" spans="3:164">
      <c r="C19" s="51" t="str">
        <v>Llamadas entrantes internacionales</v>
      </c>
      <c r="G19" s="51" t="str">
        <v>minutos</v>
      </c>
      <c r="I19" s="115"/>
      <c r="K19" s="261"/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282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</row>
    <row r="20" spans="3:164">
      <c r="C20" s="51" t="str">
        <v>Roaming in originación</v>
      </c>
      <c r="G20" s="51" t="str">
        <v>minutos</v>
      </c>
      <c r="I20" s="115"/>
      <c r="K20" s="261"/>
      <c r="N20" s="112">
        <v>0</v>
      </c>
      <c r="O20" s="112">
        <v>162237174.8917304</v>
      </c>
      <c r="P20" s="112">
        <v>257811756.95627135</v>
      </c>
      <c r="Q20" s="112">
        <v>382783545.89836389</v>
      </c>
      <c r="R20" s="112">
        <v>469301896.49132049</v>
      </c>
      <c r="S20" s="112">
        <v>497363799.99476707</v>
      </c>
      <c r="T20" s="112">
        <v>564810720.5800935</v>
      </c>
      <c r="U20" s="112">
        <v>647616258.0060364</v>
      </c>
      <c r="V20" s="112">
        <v>738629567.45569324</v>
      </c>
      <c r="W20" s="112">
        <v>826489413.39582574</v>
      </c>
      <c r="X20" s="112">
        <v>903611091.45359218</v>
      </c>
      <c r="Y20" s="112">
        <v>974938226.30265641</v>
      </c>
      <c r="Z20" s="112">
        <v>1038536949.4266489</v>
      </c>
      <c r="AA20" s="112">
        <v>1097941142.3808961</v>
      </c>
      <c r="AB20" s="112">
        <v>1146756206.1348729</v>
      </c>
      <c r="AC20" s="112">
        <v>1195271616.500385</v>
      </c>
      <c r="AD20" s="112">
        <v>1243579959.6273828</v>
      </c>
      <c r="AE20" s="112">
        <v>1258604114.4351552</v>
      </c>
      <c r="AF20" s="112">
        <v>1264924429.6840279</v>
      </c>
      <c r="AG20" s="112">
        <v>1270969399.1838872</v>
      </c>
      <c r="AH20" s="112">
        <v>1276724877.2640374</v>
      </c>
      <c r="AI20" s="112">
        <v>1282179749.0847478</v>
      </c>
      <c r="AJ20" s="112">
        <v>1287322536.7520022</v>
      </c>
      <c r="AK20" s="112">
        <v>1292140783.469857</v>
      </c>
      <c r="AL20" s="112">
        <v>1296621688.2131202</v>
      </c>
      <c r="AM20" s="112">
        <v>1300753369.6941247</v>
      </c>
      <c r="AN20" s="112">
        <v>1304528015.522495</v>
      </c>
      <c r="AO20" s="112">
        <v>1307943807.7375114</v>
      </c>
      <c r="AP20" s="112">
        <v>1311001606.9122956</v>
      </c>
      <c r="AQ20" s="112">
        <v>1313699616.600455</v>
      </c>
      <c r="AR20" s="112">
        <v>1316033084.8247821</v>
      </c>
      <c r="AS20" s="112">
        <v>1318000548.6109674</v>
      </c>
      <c r="AT20" s="112">
        <v>1319608419.2287714</v>
      </c>
      <c r="AU20" s="112">
        <v>1320866929.4304757</v>
      </c>
      <c r="AV20" s="112">
        <v>1321783114.4013526</v>
      </c>
      <c r="AW20" s="112">
        <v>1322359450.9784195</v>
      </c>
      <c r="AX20" s="112">
        <v>1322598811.3244722</v>
      </c>
      <c r="AY20" s="112">
        <v>1322508663.6006362</v>
      </c>
      <c r="AZ20" s="112">
        <v>1322098958.183636</v>
      </c>
      <c r="BA20" s="112">
        <v>1321377631.1712327</v>
      </c>
      <c r="BB20" s="112">
        <v>1320349248.9795556</v>
      </c>
      <c r="BC20" s="112">
        <v>1319017240.4546382</v>
      </c>
      <c r="BD20" s="112">
        <v>1317386293.030705</v>
      </c>
      <c r="BE20" s="112">
        <v>1315461970.8508494</v>
      </c>
      <c r="BF20" s="112">
        <v>1313249101.1924284</v>
      </c>
      <c r="BG20" s="112">
        <v>1311446415.6448061</v>
      </c>
      <c r="BH20" s="112">
        <v>1310197748.6444335</v>
      </c>
      <c r="BI20" s="112">
        <v>1308950270.5369191</v>
      </c>
      <c r="BJ20" s="112">
        <v>1307703980.1902833</v>
      </c>
      <c r="BK20" s="112">
        <v>1306458876.4736235</v>
      </c>
      <c r="BL20" s="282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</row>
    <row r="21" spans="3:164">
      <c r="C21" s="51" t="str">
        <v>Roaming in terminación</v>
      </c>
      <c r="G21" s="51" t="str">
        <v>minutos</v>
      </c>
      <c r="I21" s="115"/>
      <c r="K21" s="261"/>
      <c r="N21" s="112">
        <v>0</v>
      </c>
      <c r="O21" s="112">
        <v>108158116.59448694</v>
      </c>
      <c r="P21" s="112">
        <v>171874504.63751423</v>
      </c>
      <c r="Q21" s="112">
        <v>255189030.59890929</v>
      </c>
      <c r="R21" s="112">
        <v>312867930.9942137</v>
      </c>
      <c r="S21" s="112">
        <v>331575866.66317809</v>
      </c>
      <c r="T21" s="112">
        <v>376540480.386729</v>
      </c>
      <c r="U21" s="112">
        <v>431744172.00402433</v>
      </c>
      <c r="V21" s="112">
        <v>492419711.63712883</v>
      </c>
      <c r="W21" s="112">
        <v>550992942.26388395</v>
      </c>
      <c r="X21" s="112">
        <v>602407394.30239475</v>
      </c>
      <c r="Y21" s="112">
        <v>649958817.53510427</v>
      </c>
      <c r="Z21" s="112">
        <v>692357966.28443265</v>
      </c>
      <c r="AA21" s="112">
        <v>731960761.58726406</v>
      </c>
      <c r="AB21" s="112">
        <v>764504137.42324877</v>
      </c>
      <c r="AC21" s="112">
        <v>796847744.33359015</v>
      </c>
      <c r="AD21" s="112">
        <v>829053306.41825521</v>
      </c>
      <c r="AE21" s="112">
        <v>839069409.62343693</v>
      </c>
      <c r="AF21" s="112">
        <v>843282953.12268543</v>
      </c>
      <c r="AG21" s="112">
        <v>847312932.78925824</v>
      </c>
      <c r="AH21" s="112">
        <v>851149918.17602503</v>
      </c>
      <c r="AI21" s="112">
        <v>854786499.38983202</v>
      </c>
      <c r="AJ21" s="112">
        <v>858215024.50133491</v>
      </c>
      <c r="AK21" s="112">
        <v>861427188.97990477</v>
      </c>
      <c r="AL21" s="112">
        <v>864414458.80874693</v>
      </c>
      <c r="AM21" s="112">
        <v>867168913.12941647</v>
      </c>
      <c r="AN21" s="112">
        <v>869685343.68166339</v>
      </c>
      <c r="AO21" s="112">
        <v>871962538.4916743</v>
      </c>
      <c r="AP21" s="112">
        <v>874001071.27486384</v>
      </c>
      <c r="AQ21" s="112">
        <v>875799744.40030348</v>
      </c>
      <c r="AR21" s="112">
        <v>877355389.88318813</v>
      </c>
      <c r="AS21" s="112">
        <v>878667032.40731168</v>
      </c>
      <c r="AT21" s="112">
        <v>879738946.15251434</v>
      </c>
      <c r="AU21" s="112">
        <v>880577952.95365047</v>
      </c>
      <c r="AV21" s="112">
        <v>881188742.93423522</v>
      </c>
      <c r="AW21" s="112">
        <v>881572967.31894648</v>
      </c>
      <c r="AX21" s="112">
        <v>881732540.88298154</v>
      </c>
      <c r="AY21" s="112">
        <v>881672442.40042424</v>
      </c>
      <c r="AZ21" s="112">
        <v>881399305.45575738</v>
      </c>
      <c r="BA21" s="112">
        <v>880918420.7808218</v>
      </c>
      <c r="BB21" s="112">
        <v>880232832.65303707</v>
      </c>
      <c r="BC21" s="112">
        <v>879344826.96975887</v>
      </c>
      <c r="BD21" s="112">
        <v>878257528.68713665</v>
      </c>
      <c r="BE21" s="112">
        <v>876974647.23389971</v>
      </c>
      <c r="BF21" s="112">
        <v>875499400.79495227</v>
      </c>
      <c r="BG21" s="112">
        <v>874297610.42987084</v>
      </c>
      <c r="BH21" s="112">
        <v>873465165.76295567</v>
      </c>
      <c r="BI21" s="112">
        <v>872633513.69127941</v>
      </c>
      <c r="BJ21" s="112">
        <v>871802653.46018887</v>
      </c>
      <c r="BK21" s="112">
        <v>870972584.31574905</v>
      </c>
      <c r="BL21" s="282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</row>
    <row r="22" spans="3:164">
      <c r="C22" s="51" t="str">
        <v>SMS on-net</v>
      </c>
      <c r="G22" s="51" t="str">
        <v>mensajes</v>
      </c>
      <c r="I22" s="115"/>
      <c r="K22" s="261"/>
      <c r="N22" s="112">
        <v>0</v>
      </c>
      <c r="O22" s="112">
        <v>0</v>
      </c>
      <c r="P22" s="112" t="e">
        <v>#DIV/0!</v>
      </c>
      <c r="Q22" s="112" t="e">
        <v>#DIV/0!</v>
      </c>
      <c r="R22" s="112" t="e">
        <v>#DIV/0!</v>
      </c>
      <c r="S22" s="112" t="e">
        <v>#DIV/0!</v>
      </c>
      <c r="T22" s="112" t="e">
        <v>#DIV/0!</v>
      </c>
      <c r="U22" s="112" t="e">
        <v>#DIV/0!</v>
      </c>
      <c r="V22" s="112" t="e">
        <v>#DIV/0!</v>
      </c>
      <c r="W22" s="112" t="e">
        <v>#DIV/0!</v>
      </c>
      <c r="X22" s="112" t="e">
        <v>#DIV/0!</v>
      </c>
      <c r="Y22" s="112" t="e">
        <v>#DIV/0!</v>
      </c>
      <c r="Z22" s="112" t="e">
        <v>#DIV/0!</v>
      </c>
      <c r="AA22" s="112" t="e">
        <v>#DIV/0!</v>
      </c>
      <c r="AB22" s="112" t="e">
        <v>#DIV/0!</v>
      </c>
      <c r="AC22" s="112" t="e">
        <v>#DIV/0!</v>
      </c>
      <c r="AD22" s="112" t="e">
        <v>#DIV/0!</v>
      </c>
      <c r="AE22" s="112" t="e">
        <v>#DIV/0!</v>
      </c>
      <c r="AF22" s="112" t="e">
        <v>#DIV/0!</v>
      </c>
      <c r="AG22" s="112" t="e">
        <v>#DIV/0!</v>
      </c>
      <c r="AH22" s="112" t="e">
        <v>#DIV/0!</v>
      </c>
      <c r="AI22" s="112" t="e">
        <v>#DIV/0!</v>
      </c>
      <c r="AJ22" s="112" t="e">
        <v>#DIV/0!</v>
      </c>
      <c r="AK22" s="112" t="e">
        <v>#DIV/0!</v>
      </c>
      <c r="AL22" s="112" t="e">
        <v>#DIV/0!</v>
      </c>
      <c r="AM22" s="112" t="e">
        <v>#DIV/0!</v>
      </c>
      <c r="AN22" s="112" t="e">
        <v>#DIV/0!</v>
      </c>
      <c r="AO22" s="112" t="e">
        <v>#DIV/0!</v>
      </c>
      <c r="AP22" s="112" t="e">
        <v>#DIV/0!</v>
      </c>
      <c r="AQ22" s="112" t="e">
        <v>#DIV/0!</v>
      </c>
      <c r="AR22" s="112" t="e">
        <v>#DIV/0!</v>
      </c>
      <c r="AS22" s="112" t="e">
        <v>#DIV/0!</v>
      </c>
      <c r="AT22" s="112" t="e">
        <v>#DIV/0!</v>
      </c>
      <c r="AU22" s="112" t="e">
        <v>#DIV/0!</v>
      </c>
      <c r="AV22" s="112" t="e">
        <v>#DIV/0!</v>
      </c>
      <c r="AW22" s="112" t="e">
        <v>#DIV/0!</v>
      </c>
      <c r="AX22" s="112" t="e">
        <v>#DIV/0!</v>
      </c>
      <c r="AY22" s="112" t="e">
        <v>#DIV/0!</v>
      </c>
      <c r="AZ22" s="112" t="e">
        <v>#DIV/0!</v>
      </c>
      <c r="BA22" s="112" t="e">
        <v>#DIV/0!</v>
      </c>
      <c r="BB22" s="112" t="e">
        <v>#DIV/0!</v>
      </c>
      <c r="BC22" s="112" t="e">
        <v>#DIV/0!</v>
      </c>
      <c r="BD22" s="112" t="e">
        <v>#DIV/0!</v>
      </c>
      <c r="BE22" s="112" t="e">
        <v>#DIV/0!</v>
      </c>
      <c r="BF22" s="112" t="e">
        <v>#DIV/0!</v>
      </c>
      <c r="BG22" s="112" t="e">
        <v>#DIV/0!</v>
      </c>
      <c r="BH22" s="112" t="e">
        <v>#DIV/0!</v>
      </c>
      <c r="BI22" s="112" t="e">
        <v>#DIV/0!</v>
      </c>
      <c r="BJ22" s="112" t="e">
        <v>#DIV/0!</v>
      </c>
      <c r="BK22" s="112" t="e">
        <v>#DIV/0!</v>
      </c>
      <c r="BL22" s="282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</row>
    <row r="23" spans="3:164">
      <c r="C23" s="51" t="str">
        <v>SMS salientes a otras redes</v>
      </c>
      <c r="G23" s="51" t="str">
        <v>mensajes</v>
      </c>
      <c r="I23" s="115"/>
      <c r="K23" s="261"/>
      <c r="N23" s="112">
        <v>0</v>
      </c>
      <c r="O23" s="112">
        <v>0</v>
      </c>
      <c r="P23" s="112" t="e">
        <v>#DIV/0!</v>
      </c>
      <c r="Q23" s="112" t="e">
        <v>#DIV/0!</v>
      </c>
      <c r="R23" s="112" t="e">
        <v>#DIV/0!</v>
      </c>
      <c r="S23" s="112" t="e">
        <v>#DIV/0!</v>
      </c>
      <c r="T23" s="112" t="e">
        <v>#DIV/0!</v>
      </c>
      <c r="U23" s="112" t="e">
        <v>#DIV/0!</v>
      </c>
      <c r="V23" s="112" t="e">
        <v>#DIV/0!</v>
      </c>
      <c r="W23" s="112" t="e">
        <v>#DIV/0!</v>
      </c>
      <c r="X23" s="112" t="e">
        <v>#DIV/0!</v>
      </c>
      <c r="Y23" s="112" t="e">
        <v>#DIV/0!</v>
      </c>
      <c r="Z23" s="112" t="e">
        <v>#DIV/0!</v>
      </c>
      <c r="AA23" s="112" t="e">
        <v>#DIV/0!</v>
      </c>
      <c r="AB23" s="112" t="e">
        <v>#DIV/0!</v>
      </c>
      <c r="AC23" s="112" t="e">
        <v>#DIV/0!</v>
      </c>
      <c r="AD23" s="112" t="e">
        <v>#DIV/0!</v>
      </c>
      <c r="AE23" s="112" t="e">
        <v>#DIV/0!</v>
      </c>
      <c r="AF23" s="112" t="e">
        <v>#DIV/0!</v>
      </c>
      <c r="AG23" s="112" t="e">
        <v>#DIV/0!</v>
      </c>
      <c r="AH23" s="112" t="e">
        <v>#DIV/0!</v>
      </c>
      <c r="AI23" s="112" t="e">
        <v>#DIV/0!</v>
      </c>
      <c r="AJ23" s="112" t="e">
        <v>#DIV/0!</v>
      </c>
      <c r="AK23" s="112" t="e">
        <v>#DIV/0!</v>
      </c>
      <c r="AL23" s="112" t="e">
        <v>#DIV/0!</v>
      </c>
      <c r="AM23" s="112" t="e">
        <v>#DIV/0!</v>
      </c>
      <c r="AN23" s="112" t="e">
        <v>#DIV/0!</v>
      </c>
      <c r="AO23" s="112" t="e">
        <v>#DIV/0!</v>
      </c>
      <c r="AP23" s="112" t="e">
        <v>#DIV/0!</v>
      </c>
      <c r="AQ23" s="112" t="e">
        <v>#DIV/0!</v>
      </c>
      <c r="AR23" s="112" t="e">
        <v>#DIV/0!</v>
      </c>
      <c r="AS23" s="112" t="e">
        <v>#DIV/0!</v>
      </c>
      <c r="AT23" s="112" t="e">
        <v>#DIV/0!</v>
      </c>
      <c r="AU23" s="112" t="e">
        <v>#DIV/0!</v>
      </c>
      <c r="AV23" s="112" t="e">
        <v>#DIV/0!</v>
      </c>
      <c r="AW23" s="112" t="e">
        <v>#DIV/0!</v>
      </c>
      <c r="AX23" s="112" t="e">
        <v>#DIV/0!</v>
      </c>
      <c r="AY23" s="112" t="e">
        <v>#DIV/0!</v>
      </c>
      <c r="AZ23" s="112" t="e">
        <v>#DIV/0!</v>
      </c>
      <c r="BA23" s="112" t="e">
        <v>#DIV/0!</v>
      </c>
      <c r="BB23" s="112" t="e">
        <v>#DIV/0!</v>
      </c>
      <c r="BC23" s="112" t="e">
        <v>#DIV/0!</v>
      </c>
      <c r="BD23" s="112" t="e">
        <v>#DIV/0!</v>
      </c>
      <c r="BE23" s="112" t="e">
        <v>#DIV/0!</v>
      </c>
      <c r="BF23" s="112" t="e">
        <v>#DIV/0!</v>
      </c>
      <c r="BG23" s="112" t="e">
        <v>#DIV/0!</v>
      </c>
      <c r="BH23" s="112" t="e">
        <v>#DIV/0!</v>
      </c>
      <c r="BI23" s="112" t="e">
        <v>#DIV/0!</v>
      </c>
      <c r="BJ23" s="112" t="e">
        <v>#DIV/0!</v>
      </c>
      <c r="BK23" s="112" t="e">
        <v>#DIV/0!</v>
      </c>
      <c r="BL23" s="282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</row>
    <row r="24" spans="3:164">
      <c r="C24" s="51" t="str">
        <v>SMS entrantes de otras redes</v>
      </c>
      <c r="G24" s="51" t="str">
        <v>mensajes</v>
      </c>
      <c r="I24" s="115"/>
      <c r="K24" s="261"/>
      <c r="N24" s="112">
        <v>0</v>
      </c>
      <c r="O24" s="112">
        <v>0</v>
      </c>
      <c r="P24" s="112" t="e">
        <v>#DIV/0!</v>
      </c>
      <c r="Q24" s="112" t="e">
        <v>#DIV/0!</v>
      </c>
      <c r="R24" s="112" t="e">
        <v>#DIV/0!</v>
      </c>
      <c r="S24" s="112" t="e">
        <v>#DIV/0!</v>
      </c>
      <c r="T24" s="112" t="e">
        <v>#DIV/0!</v>
      </c>
      <c r="U24" s="112" t="e">
        <v>#DIV/0!</v>
      </c>
      <c r="V24" s="112" t="e">
        <v>#DIV/0!</v>
      </c>
      <c r="W24" s="112" t="e">
        <v>#DIV/0!</v>
      </c>
      <c r="X24" s="112" t="e">
        <v>#DIV/0!</v>
      </c>
      <c r="Y24" s="112" t="e">
        <v>#DIV/0!</v>
      </c>
      <c r="Z24" s="112" t="e">
        <v>#DIV/0!</v>
      </c>
      <c r="AA24" s="112" t="e">
        <v>#DIV/0!</v>
      </c>
      <c r="AB24" s="112" t="e">
        <v>#DIV/0!</v>
      </c>
      <c r="AC24" s="112" t="e">
        <v>#DIV/0!</v>
      </c>
      <c r="AD24" s="112" t="e">
        <v>#DIV/0!</v>
      </c>
      <c r="AE24" s="112" t="e">
        <v>#DIV/0!</v>
      </c>
      <c r="AF24" s="112" t="e">
        <v>#DIV/0!</v>
      </c>
      <c r="AG24" s="112" t="e">
        <v>#DIV/0!</v>
      </c>
      <c r="AH24" s="112" t="e">
        <v>#DIV/0!</v>
      </c>
      <c r="AI24" s="112" t="e">
        <v>#DIV/0!</v>
      </c>
      <c r="AJ24" s="112" t="e">
        <v>#DIV/0!</v>
      </c>
      <c r="AK24" s="112" t="e">
        <v>#DIV/0!</v>
      </c>
      <c r="AL24" s="112" t="e">
        <v>#DIV/0!</v>
      </c>
      <c r="AM24" s="112" t="e">
        <v>#DIV/0!</v>
      </c>
      <c r="AN24" s="112" t="e">
        <v>#DIV/0!</v>
      </c>
      <c r="AO24" s="112" t="e">
        <v>#DIV/0!</v>
      </c>
      <c r="AP24" s="112" t="e">
        <v>#DIV/0!</v>
      </c>
      <c r="AQ24" s="112" t="e">
        <v>#DIV/0!</v>
      </c>
      <c r="AR24" s="112" t="e">
        <v>#DIV/0!</v>
      </c>
      <c r="AS24" s="112" t="e">
        <v>#DIV/0!</v>
      </c>
      <c r="AT24" s="112" t="e">
        <v>#DIV/0!</v>
      </c>
      <c r="AU24" s="112" t="e">
        <v>#DIV/0!</v>
      </c>
      <c r="AV24" s="112" t="e">
        <v>#DIV/0!</v>
      </c>
      <c r="AW24" s="112" t="e">
        <v>#DIV/0!</v>
      </c>
      <c r="AX24" s="112" t="e">
        <v>#DIV/0!</v>
      </c>
      <c r="AY24" s="112" t="e">
        <v>#DIV/0!</v>
      </c>
      <c r="AZ24" s="112" t="e">
        <v>#DIV/0!</v>
      </c>
      <c r="BA24" s="112" t="e">
        <v>#DIV/0!</v>
      </c>
      <c r="BB24" s="112" t="e">
        <v>#DIV/0!</v>
      </c>
      <c r="BC24" s="112" t="e">
        <v>#DIV/0!</v>
      </c>
      <c r="BD24" s="112" t="e">
        <v>#DIV/0!</v>
      </c>
      <c r="BE24" s="112" t="e">
        <v>#DIV/0!</v>
      </c>
      <c r="BF24" s="112" t="e">
        <v>#DIV/0!</v>
      </c>
      <c r="BG24" s="112" t="e">
        <v>#DIV/0!</v>
      </c>
      <c r="BH24" s="112" t="e">
        <v>#DIV/0!</v>
      </c>
      <c r="BI24" s="112" t="e">
        <v>#DIV/0!</v>
      </c>
      <c r="BJ24" s="112" t="e">
        <v>#DIV/0!</v>
      </c>
      <c r="BK24" s="112" t="e">
        <v>#DIV/0!</v>
      </c>
      <c r="BL24" s="282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</row>
    <row r="25" spans="3:164">
      <c r="C25" s="51" t="str">
        <v>Recuperación de correo de voz</v>
      </c>
      <c r="G25" s="51" t="str">
        <v>minutos</v>
      </c>
      <c r="I25" s="115"/>
      <c r="K25" s="261"/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282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</row>
    <row r="26" spans="3:164">
      <c r="C26" s="51" t="str">
        <v>Depósito de corroe de voz</v>
      </c>
      <c r="G26" s="51" t="str">
        <v>minutos</v>
      </c>
      <c r="I26" s="115"/>
      <c r="K26" s="261"/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282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</row>
    <row r="27" spans="3:164">
      <c r="C27" s="51" t="str">
        <v xml:space="preserve">Datos GPRS </v>
      </c>
      <c r="G27" s="51" t="str">
        <v>megabytes</v>
      </c>
      <c r="I27" s="115"/>
      <c r="K27" s="261"/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282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L27" s="283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</row>
    <row r="28" spans="3:164">
      <c r="C28" s="51" t="str">
        <v>Datos EDGE</v>
      </c>
      <c r="G28" s="51" t="str">
        <v>megabytes</v>
      </c>
      <c r="I28" s="115"/>
      <c r="K28" s="261"/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282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L28" s="283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</row>
    <row r="29" spans="3:164">
      <c r="C29" s="51" t="str">
        <v>Datos Release 99</v>
      </c>
      <c r="G29" s="51" t="str">
        <v>megabytes</v>
      </c>
      <c r="I29" s="115"/>
      <c r="K29" s="261"/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282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L29" s="283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</row>
    <row r="30" spans="3:164">
      <c r="C30" s="51" t="str">
        <v>Datos - HSDPA</v>
      </c>
      <c r="G30" s="51" t="str">
        <v>megabytes</v>
      </c>
      <c r="I30" s="115"/>
      <c r="K30" s="261"/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282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</row>
    <row r="31" spans="3:164">
      <c r="C31" s="51" t="str">
        <v>Datos - HSUPA</v>
      </c>
      <c r="G31" s="51" t="str">
        <v>megabytes</v>
      </c>
      <c r="I31" s="115"/>
      <c r="K31" s="261"/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282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</row>
    <row r="32" spans="3:164">
      <c r="C32" s="51" t="str">
        <v>Mobile Service20</v>
      </c>
      <c r="G32" s="51" t="str">
        <v>Mobile Unit20</v>
      </c>
      <c r="I32" s="115"/>
      <c r="K32" s="261"/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282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</row>
    <row r="33" spans="1:163">
      <c r="C33" s="51" t="str">
        <v>Mobile Service21</v>
      </c>
      <c r="G33" s="51" t="str">
        <v>Mobile Unit21</v>
      </c>
      <c r="I33" s="115"/>
      <c r="K33" s="261"/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282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</row>
    <row r="34" spans="1:163">
      <c r="C34" s="51" t="str">
        <v>Mobile Service22</v>
      </c>
      <c r="G34" s="51" t="str">
        <v>Mobile Unit22</v>
      </c>
      <c r="I34" s="115"/>
      <c r="K34" s="261"/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282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</row>
    <row r="35" spans="1:163">
      <c r="C35" s="51" t="str">
        <v>Mobile Service23</v>
      </c>
      <c r="G35" s="51" t="str">
        <v>Mobile Unit23</v>
      </c>
      <c r="I35" s="115"/>
      <c r="K35" s="261"/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282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</row>
    <row r="36" spans="1:163">
      <c r="C36" s="51" t="str">
        <v>Mobile Service24</v>
      </c>
      <c r="G36" s="51" t="str">
        <v>Mobile Unit24</v>
      </c>
      <c r="I36" s="115"/>
      <c r="K36" s="261"/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282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</row>
    <row r="37" spans="1:163">
      <c r="C37" s="51" t="str">
        <v>Mobile Service25</v>
      </c>
      <c r="G37" s="51" t="str">
        <v>Mobile Unit25</v>
      </c>
      <c r="I37" s="115"/>
      <c r="K37" s="261"/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282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L37" s="261"/>
      <c r="DM37" s="261"/>
      <c r="DN37" s="261"/>
      <c r="DO37" s="261"/>
      <c r="DP37" s="261"/>
      <c r="DQ37" s="261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</row>
    <row r="38" spans="1:163">
      <c r="C38" s="51" t="str">
        <v>Mobile Service26</v>
      </c>
      <c r="G38" s="51" t="str">
        <v>Mobile Unit26</v>
      </c>
      <c r="I38" s="115"/>
      <c r="K38" s="261"/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282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L38" s="261"/>
      <c r="DM38" s="261"/>
      <c r="DN38" s="261"/>
      <c r="DO38" s="261"/>
      <c r="DP38" s="261"/>
      <c r="DQ38" s="261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261"/>
      <c r="FC38" s="261"/>
      <c r="FD38" s="261"/>
      <c r="FE38" s="261"/>
      <c r="FF38" s="261"/>
      <c r="FG38" s="261"/>
    </row>
    <row r="39" spans="1:163">
      <c r="C39" s="51" t="str">
        <v>Mobile Service27</v>
      </c>
      <c r="G39" s="51" t="str">
        <v>Mobile Unit27</v>
      </c>
      <c r="I39" s="115"/>
      <c r="K39" s="261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282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L39" s="261"/>
      <c r="DM39" s="261"/>
      <c r="DN39" s="261"/>
      <c r="DO39" s="261"/>
      <c r="DP39" s="261"/>
      <c r="DQ39" s="261"/>
      <c r="DR39" s="261"/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61"/>
      <c r="EL39" s="261"/>
      <c r="EM39" s="261"/>
      <c r="EN39" s="261"/>
      <c r="EO39" s="261"/>
      <c r="EP39" s="261"/>
      <c r="EQ39" s="261"/>
      <c r="ER39" s="261"/>
      <c r="ES39" s="261"/>
      <c r="ET39" s="261"/>
      <c r="EU39" s="261"/>
      <c r="EV39" s="261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</row>
    <row r="40" spans="1:163">
      <c r="C40" s="51" t="str">
        <v>Mobile Service28</v>
      </c>
      <c r="G40" s="51" t="str">
        <v>Mobile Unit28</v>
      </c>
      <c r="I40" s="115"/>
      <c r="K40" s="261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282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L40" s="261"/>
      <c r="DM40" s="261"/>
      <c r="DN40" s="261"/>
      <c r="DO40" s="261"/>
      <c r="DP40" s="261"/>
      <c r="DQ40" s="261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</row>
    <row r="41" spans="1:163">
      <c r="C41" s="51" t="str">
        <v>Mobile Service29</v>
      </c>
      <c r="G41" s="51" t="str">
        <v>Mobile Unit29</v>
      </c>
      <c r="I41" s="115"/>
      <c r="K41" s="261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282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</row>
    <row r="42" spans="1:163">
      <c r="C42" s="51" t="str">
        <v>Mobile Service30</v>
      </c>
      <c r="G42" s="51" t="str">
        <v>Mobile Unit30</v>
      </c>
      <c r="I42" s="115"/>
      <c r="K42" s="261"/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282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L42" s="261"/>
      <c r="DM42" s="261"/>
      <c r="DN42" s="261"/>
      <c r="DO42" s="261"/>
      <c r="DP42" s="261"/>
      <c r="DQ42" s="261"/>
      <c r="DR42" s="261"/>
      <c r="DS42" s="261"/>
      <c r="DT42" s="261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261"/>
      <c r="ER42" s="261"/>
      <c r="ES42" s="261"/>
      <c r="ET42" s="261"/>
      <c r="EU42" s="261"/>
      <c r="EV42" s="261"/>
      <c r="EW42" s="261"/>
      <c r="EX42" s="261"/>
      <c r="EY42" s="261"/>
      <c r="EZ42" s="261"/>
      <c r="FA42" s="261"/>
      <c r="FB42" s="261"/>
      <c r="FC42" s="261"/>
      <c r="FD42" s="261"/>
      <c r="FE42" s="261"/>
      <c r="FF42" s="261"/>
      <c r="FG42" s="261"/>
    </row>
    <row r="43" spans="1:163">
      <c r="BK43" s="19"/>
      <c r="BL43" s="19" t="s">
        <v>530</v>
      </c>
    </row>
    <row r="44" spans="1:163" s="89" customFormat="1" ht="18" customHeight="1">
      <c r="A44" s="87">
        <v>2</v>
      </c>
      <c r="B44" s="87" t="s">
        <v>369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</row>
    <row r="46" spans="1:163" ht="15.75">
      <c r="B46" s="17" t="s">
        <v>370</v>
      </c>
    </row>
    <row r="48" spans="1:163">
      <c r="C48" s="57" t="s">
        <v>372</v>
      </c>
      <c r="N48" s="59">
        <f t="array" ref="N48:BK48">Mobile.operator.market.share</f>
        <v>0</v>
      </c>
      <c r="O48" s="59">
        <v>0</v>
      </c>
      <c r="P48" s="59" t="e">
        <v>#DIV/0!</v>
      </c>
      <c r="Q48" s="59" t="e">
        <v>#DIV/0!</v>
      </c>
      <c r="R48" s="59" t="e">
        <v>#DIV/0!</v>
      </c>
      <c r="S48" s="59" t="e">
        <v>#DIV/0!</v>
      </c>
      <c r="T48" s="59" t="e">
        <v>#DIV/0!</v>
      </c>
      <c r="U48" s="59" t="e">
        <v>#DIV/0!</v>
      </c>
      <c r="V48" s="59" t="e">
        <v>#DIV/0!</v>
      </c>
      <c r="W48" s="59" t="e">
        <v>#DIV/0!</v>
      </c>
      <c r="X48" s="59" t="e">
        <v>#DIV/0!</v>
      </c>
      <c r="Y48" s="59" t="e">
        <v>#DIV/0!</v>
      </c>
      <c r="Z48" s="59" t="e">
        <v>#DIV/0!</v>
      </c>
      <c r="AA48" s="59" t="e">
        <v>#DIV/0!</v>
      </c>
      <c r="AB48" s="59" t="e">
        <v>#DIV/0!</v>
      </c>
      <c r="AC48" s="59" t="e">
        <v>#DIV/0!</v>
      </c>
      <c r="AD48" s="59" t="e">
        <v>#DIV/0!</v>
      </c>
      <c r="AE48" s="59" t="e">
        <v>#DIV/0!</v>
      </c>
      <c r="AF48" s="59" t="e">
        <v>#DIV/0!</v>
      </c>
      <c r="AG48" s="59" t="e">
        <v>#DIV/0!</v>
      </c>
      <c r="AH48" s="59" t="e">
        <v>#DIV/0!</v>
      </c>
      <c r="AI48" s="59" t="e">
        <v>#DIV/0!</v>
      </c>
      <c r="AJ48" s="59" t="e">
        <v>#DIV/0!</v>
      </c>
      <c r="AK48" s="59" t="e">
        <v>#DIV/0!</v>
      </c>
      <c r="AL48" s="59" t="e">
        <v>#DIV/0!</v>
      </c>
      <c r="AM48" s="59" t="e">
        <v>#DIV/0!</v>
      </c>
      <c r="AN48" s="59" t="e">
        <v>#DIV/0!</v>
      </c>
      <c r="AO48" s="59" t="e">
        <v>#DIV/0!</v>
      </c>
      <c r="AP48" s="59" t="e">
        <v>#DIV/0!</v>
      </c>
      <c r="AQ48" s="59" t="e">
        <v>#DIV/0!</v>
      </c>
      <c r="AR48" s="59" t="e">
        <v>#DIV/0!</v>
      </c>
      <c r="AS48" s="59" t="e">
        <v>#DIV/0!</v>
      </c>
      <c r="AT48" s="59" t="e">
        <v>#DIV/0!</v>
      </c>
      <c r="AU48" s="59" t="e">
        <v>#DIV/0!</v>
      </c>
      <c r="AV48" s="59" t="e">
        <v>#DIV/0!</v>
      </c>
      <c r="AW48" s="59" t="e">
        <v>#DIV/0!</v>
      </c>
      <c r="AX48" s="59" t="e">
        <v>#DIV/0!</v>
      </c>
      <c r="AY48" s="59" t="e">
        <v>#DIV/0!</v>
      </c>
      <c r="AZ48" s="59" t="e">
        <v>#DIV/0!</v>
      </c>
      <c r="BA48" s="59" t="e">
        <v>#DIV/0!</v>
      </c>
      <c r="BB48" s="59" t="e">
        <v>#DIV/0!</v>
      </c>
      <c r="BC48" s="59" t="e">
        <v>#DIV/0!</v>
      </c>
      <c r="BD48" s="59" t="e">
        <v>#DIV/0!</v>
      </c>
      <c r="BE48" s="59" t="e">
        <v>#DIV/0!</v>
      </c>
      <c r="BF48" s="59" t="e">
        <v>#DIV/0!</v>
      </c>
      <c r="BG48" s="59" t="e">
        <v>#DIV/0!</v>
      </c>
      <c r="BH48" s="59" t="e">
        <v>#DIV/0!</v>
      </c>
      <c r="BI48" s="59" t="e">
        <v>#DIV/0!</v>
      </c>
      <c r="BJ48" s="59" t="e">
        <v>#DIV/0!</v>
      </c>
      <c r="BK48" s="59" t="e">
        <v>#DIV/0!</v>
      </c>
      <c r="BL48" s="19" t="s">
        <v>112</v>
      </c>
    </row>
    <row r="50" spans="3:63">
      <c r="C50" s="236" t="s">
        <v>524</v>
      </c>
      <c r="G50" t="s">
        <v>101</v>
      </c>
      <c r="N50" s="262">
        <f>N48*49.058*EXP(-4.015*N48)/SUM(N48*49.058*EXP(-4.015*N48),(1-N48))</f>
        <v>0</v>
      </c>
      <c r="O50" s="262">
        <f t="shared" ref="O50:BK50" si="0">O48*49.058*EXP(-4.015*O48)/SUM(O48*49.058*EXP(-4.015*O48),(1-O48))</f>
        <v>0</v>
      </c>
      <c r="P50" s="262" t="e">
        <f t="shared" si="0"/>
        <v>#DIV/0!</v>
      </c>
      <c r="Q50" s="262" t="e">
        <f t="shared" si="0"/>
        <v>#DIV/0!</v>
      </c>
      <c r="R50" s="262" t="e">
        <f t="shared" si="0"/>
        <v>#DIV/0!</v>
      </c>
      <c r="S50" s="262" t="e">
        <f t="shared" si="0"/>
        <v>#DIV/0!</v>
      </c>
      <c r="T50" s="262" t="e">
        <f t="shared" si="0"/>
        <v>#DIV/0!</v>
      </c>
      <c r="U50" s="262" t="e">
        <f t="shared" si="0"/>
        <v>#DIV/0!</v>
      </c>
      <c r="V50" s="262" t="e">
        <f t="shared" si="0"/>
        <v>#DIV/0!</v>
      </c>
      <c r="W50" s="262" t="e">
        <f t="shared" si="0"/>
        <v>#DIV/0!</v>
      </c>
      <c r="X50" s="262" t="e">
        <f t="shared" si="0"/>
        <v>#DIV/0!</v>
      </c>
      <c r="Y50" s="262" t="e">
        <f t="shared" si="0"/>
        <v>#DIV/0!</v>
      </c>
      <c r="Z50" s="262" t="e">
        <f t="shared" si="0"/>
        <v>#DIV/0!</v>
      </c>
      <c r="AA50" s="262" t="e">
        <f t="shared" si="0"/>
        <v>#DIV/0!</v>
      </c>
      <c r="AB50" s="262" t="e">
        <f t="shared" si="0"/>
        <v>#DIV/0!</v>
      </c>
      <c r="AC50" s="262" t="e">
        <f t="shared" si="0"/>
        <v>#DIV/0!</v>
      </c>
      <c r="AD50" s="262" t="e">
        <f t="shared" si="0"/>
        <v>#DIV/0!</v>
      </c>
      <c r="AE50" s="262" t="e">
        <f t="shared" si="0"/>
        <v>#DIV/0!</v>
      </c>
      <c r="AF50" s="262" t="e">
        <f t="shared" si="0"/>
        <v>#DIV/0!</v>
      </c>
      <c r="AG50" s="262" t="e">
        <f t="shared" si="0"/>
        <v>#DIV/0!</v>
      </c>
      <c r="AH50" s="262" t="e">
        <f t="shared" si="0"/>
        <v>#DIV/0!</v>
      </c>
      <c r="AI50" s="262" t="e">
        <f t="shared" si="0"/>
        <v>#DIV/0!</v>
      </c>
      <c r="AJ50" s="262" t="e">
        <f t="shared" si="0"/>
        <v>#DIV/0!</v>
      </c>
      <c r="AK50" s="262" t="e">
        <f t="shared" si="0"/>
        <v>#DIV/0!</v>
      </c>
      <c r="AL50" s="262" t="e">
        <f t="shared" si="0"/>
        <v>#DIV/0!</v>
      </c>
      <c r="AM50" s="262" t="e">
        <f t="shared" si="0"/>
        <v>#DIV/0!</v>
      </c>
      <c r="AN50" s="262" t="e">
        <f t="shared" si="0"/>
        <v>#DIV/0!</v>
      </c>
      <c r="AO50" s="262" t="e">
        <f t="shared" si="0"/>
        <v>#DIV/0!</v>
      </c>
      <c r="AP50" s="262" t="e">
        <f t="shared" si="0"/>
        <v>#DIV/0!</v>
      </c>
      <c r="AQ50" s="262" t="e">
        <f t="shared" si="0"/>
        <v>#DIV/0!</v>
      </c>
      <c r="AR50" s="262" t="e">
        <f t="shared" si="0"/>
        <v>#DIV/0!</v>
      </c>
      <c r="AS50" s="262" t="e">
        <f t="shared" si="0"/>
        <v>#DIV/0!</v>
      </c>
      <c r="AT50" s="262" t="e">
        <f t="shared" si="0"/>
        <v>#DIV/0!</v>
      </c>
      <c r="AU50" s="262" t="e">
        <f t="shared" si="0"/>
        <v>#DIV/0!</v>
      </c>
      <c r="AV50" s="262" t="e">
        <f t="shared" si="0"/>
        <v>#DIV/0!</v>
      </c>
      <c r="AW50" s="262" t="e">
        <f t="shared" si="0"/>
        <v>#DIV/0!</v>
      </c>
      <c r="AX50" s="262" t="e">
        <f t="shared" si="0"/>
        <v>#DIV/0!</v>
      </c>
      <c r="AY50" s="262" t="e">
        <f t="shared" si="0"/>
        <v>#DIV/0!</v>
      </c>
      <c r="AZ50" s="262" t="e">
        <f t="shared" si="0"/>
        <v>#DIV/0!</v>
      </c>
      <c r="BA50" s="262" t="e">
        <f t="shared" si="0"/>
        <v>#DIV/0!</v>
      </c>
      <c r="BB50" s="262" t="e">
        <f t="shared" si="0"/>
        <v>#DIV/0!</v>
      </c>
      <c r="BC50" s="262" t="e">
        <f t="shared" si="0"/>
        <v>#DIV/0!</v>
      </c>
      <c r="BD50" s="262" t="e">
        <f t="shared" si="0"/>
        <v>#DIV/0!</v>
      </c>
      <c r="BE50" s="262" t="e">
        <f t="shared" si="0"/>
        <v>#DIV/0!</v>
      </c>
      <c r="BF50" s="262" t="e">
        <f t="shared" si="0"/>
        <v>#DIV/0!</v>
      </c>
      <c r="BG50" s="262" t="e">
        <f t="shared" si="0"/>
        <v>#DIV/0!</v>
      </c>
      <c r="BH50" s="262" t="e">
        <f t="shared" si="0"/>
        <v>#DIV/0!</v>
      </c>
      <c r="BI50" s="262" t="e">
        <f t="shared" si="0"/>
        <v>#DIV/0!</v>
      </c>
      <c r="BJ50" s="262" t="e">
        <f t="shared" si="0"/>
        <v>#DIV/0!</v>
      </c>
      <c r="BK50" s="262" t="e">
        <f t="shared" si="0"/>
        <v>#DIV/0!</v>
      </c>
    </row>
    <row r="51" spans="3:63">
      <c r="C51" s="236" t="s">
        <v>525</v>
      </c>
      <c r="G51" t="s">
        <v>101</v>
      </c>
      <c r="N51" s="262">
        <f>(1-N48)/SUM(N48*49.058*EXP(-4.015*N48),(1-N48))</f>
        <v>1</v>
      </c>
      <c r="O51" s="262">
        <f t="shared" ref="O51:BK51" si="1">(1-O48)/SUM(O48*49.058*EXP(-4.015*O48),(1-O48))</f>
        <v>1</v>
      </c>
      <c r="P51" s="262" t="e">
        <f t="shared" si="1"/>
        <v>#DIV/0!</v>
      </c>
      <c r="Q51" s="262" t="e">
        <f t="shared" si="1"/>
        <v>#DIV/0!</v>
      </c>
      <c r="R51" s="262" t="e">
        <f t="shared" si="1"/>
        <v>#DIV/0!</v>
      </c>
      <c r="S51" s="262" t="e">
        <f t="shared" si="1"/>
        <v>#DIV/0!</v>
      </c>
      <c r="T51" s="262" t="e">
        <f t="shared" si="1"/>
        <v>#DIV/0!</v>
      </c>
      <c r="U51" s="262" t="e">
        <f t="shared" si="1"/>
        <v>#DIV/0!</v>
      </c>
      <c r="V51" s="262" t="e">
        <f t="shared" si="1"/>
        <v>#DIV/0!</v>
      </c>
      <c r="W51" s="262" t="e">
        <f t="shared" si="1"/>
        <v>#DIV/0!</v>
      </c>
      <c r="X51" s="262" t="e">
        <f t="shared" si="1"/>
        <v>#DIV/0!</v>
      </c>
      <c r="Y51" s="262" t="e">
        <f t="shared" si="1"/>
        <v>#DIV/0!</v>
      </c>
      <c r="Z51" s="262" t="e">
        <f t="shared" si="1"/>
        <v>#DIV/0!</v>
      </c>
      <c r="AA51" s="262" t="e">
        <f t="shared" si="1"/>
        <v>#DIV/0!</v>
      </c>
      <c r="AB51" s="262" t="e">
        <f t="shared" si="1"/>
        <v>#DIV/0!</v>
      </c>
      <c r="AC51" s="262" t="e">
        <f t="shared" si="1"/>
        <v>#DIV/0!</v>
      </c>
      <c r="AD51" s="262" t="e">
        <f t="shared" si="1"/>
        <v>#DIV/0!</v>
      </c>
      <c r="AE51" s="262" t="e">
        <f t="shared" si="1"/>
        <v>#DIV/0!</v>
      </c>
      <c r="AF51" s="262" t="e">
        <f t="shared" si="1"/>
        <v>#DIV/0!</v>
      </c>
      <c r="AG51" s="262" t="e">
        <f t="shared" si="1"/>
        <v>#DIV/0!</v>
      </c>
      <c r="AH51" s="262" t="e">
        <f t="shared" si="1"/>
        <v>#DIV/0!</v>
      </c>
      <c r="AI51" s="262" t="e">
        <f t="shared" si="1"/>
        <v>#DIV/0!</v>
      </c>
      <c r="AJ51" s="262" t="e">
        <f t="shared" si="1"/>
        <v>#DIV/0!</v>
      </c>
      <c r="AK51" s="262" t="e">
        <f t="shared" si="1"/>
        <v>#DIV/0!</v>
      </c>
      <c r="AL51" s="262" t="e">
        <f t="shared" si="1"/>
        <v>#DIV/0!</v>
      </c>
      <c r="AM51" s="262" t="e">
        <f t="shared" si="1"/>
        <v>#DIV/0!</v>
      </c>
      <c r="AN51" s="262" t="e">
        <f t="shared" si="1"/>
        <v>#DIV/0!</v>
      </c>
      <c r="AO51" s="262" t="e">
        <f t="shared" si="1"/>
        <v>#DIV/0!</v>
      </c>
      <c r="AP51" s="262" t="e">
        <f t="shared" si="1"/>
        <v>#DIV/0!</v>
      </c>
      <c r="AQ51" s="262" t="e">
        <f t="shared" si="1"/>
        <v>#DIV/0!</v>
      </c>
      <c r="AR51" s="262" t="e">
        <f t="shared" si="1"/>
        <v>#DIV/0!</v>
      </c>
      <c r="AS51" s="262" t="e">
        <f t="shared" si="1"/>
        <v>#DIV/0!</v>
      </c>
      <c r="AT51" s="262" t="e">
        <f t="shared" si="1"/>
        <v>#DIV/0!</v>
      </c>
      <c r="AU51" s="262" t="e">
        <f t="shared" si="1"/>
        <v>#DIV/0!</v>
      </c>
      <c r="AV51" s="262" t="e">
        <f t="shared" si="1"/>
        <v>#DIV/0!</v>
      </c>
      <c r="AW51" s="262" t="e">
        <f t="shared" si="1"/>
        <v>#DIV/0!</v>
      </c>
      <c r="AX51" s="262" t="e">
        <f t="shared" si="1"/>
        <v>#DIV/0!</v>
      </c>
      <c r="AY51" s="262" t="e">
        <f t="shared" si="1"/>
        <v>#DIV/0!</v>
      </c>
      <c r="AZ51" s="262" t="e">
        <f t="shared" si="1"/>
        <v>#DIV/0!</v>
      </c>
      <c r="BA51" s="262" t="e">
        <f t="shared" si="1"/>
        <v>#DIV/0!</v>
      </c>
      <c r="BB51" s="262" t="e">
        <f t="shared" si="1"/>
        <v>#DIV/0!</v>
      </c>
      <c r="BC51" s="262" t="e">
        <f t="shared" si="1"/>
        <v>#DIV/0!</v>
      </c>
      <c r="BD51" s="262" t="e">
        <f t="shared" si="1"/>
        <v>#DIV/0!</v>
      </c>
      <c r="BE51" s="262" t="e">
        <f t="shared" si="1"/>
        <v>#DIV/0!</v>
      </c>
      <c r="BF51" s="262" t="e">
        <f t="shared" si="1"/>
        <v>#DIV/0!</v>
      </c>
      <c r="BG51" s="262" t="e">
        <f t="shared" si="1"/>
        <v>#DIV/0!</v>
      </c>
      <c r="BH51" s="262" t="e">
        <f t="shared" si="1"/>
        <v>#DIV/0!</v>
      </c>
      <c r="BI51" s="262" t="e">
        <f t="shared" si="1"/>
        <v>#DIV/0!</v>
      </c>
      <c r="BJ51" s="262" t="e">
        <f t="shared" si="1"/>
        <v>#DIV/0!</v>
      </c>
      <c r="BK51" s="262" t="e">
        <f t="shared" si="1"/>
        <v>#DIV/0!</v>
      </c>
    </row>
    <row r="52" spans="3:63">
      <c r="C52" s="236"/>
      <c r="N52" s="261"/>
    </row>
    <row r="53" spans="3:63">
      <c r="C53" s="236" t="s">
        <v>526</v>
      </c>
      <c r="G53" t="s">
        <v>167</v>
      </c>
      <c r="N53" s="167">
        <f>N48*SUM(N13:N16)</f>
        <v>0</v>
      </c>
      <c r="O53" s="167">
        <f t="shared" ref="O53:BK53" si="2">O48*SUM(O13:O16)</f>
        <v>0</v>
      </c>
      <c r="P53" s="167" t="e">
        <f t="shared" si="2"/>
        <v>#DIV/0!</v>
      </c>
      <c r="Q53" s="167" t="e">
        <f t="shared" si="2"/>
        <v>#DIV/0!</v>
      </c>
      <c r="R53" s="167" t="e">
        <f t="shared" si="2"/>
        <v>#DIV/0!</v>
      </c>
      <c r="S53" s="167" t="e">
        <f t="shared" si="2"/>
        <v>#DIV/0!</v>
      </c>
      <c r="T53" s="167" t="e">
        <f t="shared" si="2"/>
        <v>#DIV/0!</v>
      </c>
      <c r="U53" s="167" t="e">
        <f t="shared" si="2"/>
        <v>#DIV/0!</v>
      </c>
      <c r="V53" s="167" t="e">
        <f t="shared" si="2"/>
        <v>#DIV/0!</v>
      </c>
      <c r="W53" s="167" t="e">
        <f t="shared" si="2"/>
        <v>#DIV/0!</v>
      </c>
      <c r="X53" s="167" t="e">
        <f t="shared" si="2"/>
        <v>#DIV/0!</v>
      </c>
      <c r="Y53" s="167" t="e">
        <f t="shared" si="2"/>
        <v>#DIV/0!</v>
      </c>
      <c r="Z53" s="167" t="e">
        <f t="shared" si="2"/>
        <v>#DIV/0!</v>
      </c>
      <c r="AA53" s="167" t="e">
        <f t="shared" si="2"/>
        <v>#DIV/0!</v>
      </c>
      <c r="AB53" s="167" t="e">
        <f t="shared" si="2"/>
        <v>#DIV/0!</v>
      </c>
      <c r="AC53" s="167" t="e">
        <f t="shared" si="2"/>
        <v>#DIV/0!</v>
      </c>
      <c r="AD53" s="167" t="e">
        <f t="shared" si="2"/>
        <v>#DIV/0!</v>
      </c>
      <c r="AE53" s="167" t="e">
        <f t="shared" si="2"/>
        <v>#DIV/0!</v>
      </c>
      <c r="AF53" s="167" t="e">
        <f t="shared" si="2"/>
        <v>#DIV/0!</v>
      </c>
      <c r="AG53" s="167" t="e">
        <f t="shared" si="2"/>
        <v>#DIV/0!</v>
      </c>
      <c r="AH53" s="167" t="e">
        <f t="shared" si="2"/>
        <v>#DIV/0!</v>
      </c>
      <c r="AI53" s="167" t="e">
        <f t="shared" si="2"/>
        <v>#DIV/0!</v>
      </c>
      <c r="AJ53" s="167" t="e">
        <f t="shared" si="2"/>
        <v>#DIV/0!</v>
      </c>
      <c r="AK53" s="167" t="e">
        <f t="shared" si="2"/>
        <v>#DIV/0!</v>
      </c>
      <c r="AL53" s="167" t="e">
        <f t="shared" si="2"/>
        <v>#DIV/0!</v>
      </c>
      <c r="AM53" s="167" t="e">
        <f t="shared" si="2"/>
        <v>#DIV/0!</v>
      </c>
      <c r="AN53" s="167" t="e">
        <f t="shared" si="2"/>
        <v>#DIV/0!</v>
      </c>
      <c r="AO53" s="167" t="e">
        <f t="shared" si="2"/>
        <v>#DIV/0!</v>
      </c>
      <c r="AP53" s="167" t="e">
        <f t="shared" si="2"/>
        <v>#DIV/0!</v>
      </c>
      <c r="AQ53" s="167" t="e">
        <f t="shared" si="2"/>
        <v>#DIV/0!</v>
      </c>
      <c r="AR53" s="167" t="e">
        <f t="shared" si="2"/>
        <v>#DIV/0!</v>
      </c>
      <c r="AS53" s="167" t="e">
        <f t="shared" si="2"/>
        <v>#DIV/0!</v>
      </c>
      <c r="AT53" s="167" t="e">
        <f t="shared" si="2"/>
        <v>#DIV/0!</v>
      </c>
      <c r="AU53" s="167" t="e">
        <f t="shared" si="2"/>
        <v>#DIV/0!</v>
      </c>
      <c r="AV53" s="167" t="e">
        <f t="shared" si="2"/>
        <v>#DIV/0!</v>
      </c>
      <c r="AW53" s="167" t="e">
        <f t="shared" si="2"/>
        <v>#DIV/0!</v>
      </c>
      <c r="AX53" s="167" t="e">
        <f t="shared" si="2"/>
        <v>#DIV/0!</v>
      </c>
      <c r="AY53" s="167" t="e">
        <f t="shared" si="2"/>
        <v>#DIV/0!</v>
      </c>
      <c r="AZ53" s="167" t="e">
        <f t="shared" si="2"/>
        <v>#DIV/0!</v>
      </c>
      <c r="BA53" s="167" t="e">
        <f t="shared" si="2"/>
        <v>#DIV/0!</v>
      </c>
      <c r="BB53" s="167" t="e">
        <f t="shared" si="2"/>
        <v>#DIV/0!</v>
      </c>
      <c r="BC53" s="167" t="e">
        <f t="shared" si="2"/>
        <v>#DIV/0!</v>
      </c>
      <c r="BD53" s="167" t="e">
        <f t="shared" si="2"/>
        <v>#DIV/0!</v>
      </c>
      <c r="BE53" s="167" t="e">
        <f t="shared" si="2"/>
        <v>#DIV/0!</v>
      </c>
      <c r="BF53" s="167" t="e">
        <f t="shared" si="2"/>
        <v>#DIV/0!</v>
      </c>
      <c r="BG53" s="167" t="e">
        <f t="shared" si="2"/>
        <v>#DIV/0!</v>
      </c>
      <c r="BH53" s="167" t="e">
        <f t="shared" si="2"/>
        <v>#DIV/0!</v>
      </c>
      <c r="BI53" s="167" t="e">
        <f t="shared" si="2"/>
        <v>#DIV/0!</v>
      </c>
      <c r="BJ53" s="167" t="e">
        <f t="shared" si="2"/>
        <v>#DIV/0!</v>
      </c>
      <c r="BK53" s="167" t="e">
        <f t="shared" si="2"/>
        <v>#DIV/0!</v>
      </c>
    </row>
    <row r="54" spans="3:63">
      <c r="C54" s="236" t="s">
        <v>399</v>
      </c>
      <c r="G54" t="s">
        <v>167</v>
      </c>
      <c r="N54" s="167">
        <f>N53*N50</f>
        <v>0</v>
      </c>
      <c r="O54" s="167">
        <f t="shared" ref="O54:BK54" si="3">O53*O50</f>
        <v>0</v>
      </c>
      <c r="P54" s="167" t="e">
        <f t="shared" si="3"/>
        <v>#DIV/0!</v>
      </c>
      <c r="Q54" s="167" t="e">
        <f t="shared" si="3"/>
        <v>#DIV/0!</v>
      </c>
      <c r="R54" s="167" t="e">
        <f t="shared" si="3"/>
        <v>#DIV/0!</v>
      </c>
      <c r="S54" s="167" t="e">
        <f t="shared" si="3"/>
        <v>#DIV/0!</v>
      </c>
      <c r="T54" s="167" t="e">
        <f t="shared" si="3"/>
        <v>#DIV/0!</v>
      </c>
      <c r="U54" s="167" t="e">
        <f t="shared" si="3"/>
        <v>#DIV/0!</v>
      </c>
      <c r="V54" s="167" t="e">
        <f t="shared" si="3"/>
        <v>#DIV/0!</v>
      </c>
      <c r="W54" s="167" t="e">
        <f t="shared" si="3"/>
        <v>#DIV/0!</v>
      </c>
      <c r="X54" s="167" t="e">
        <f t="shared" si="3"/>
        <v>#DIV/0!</v>
      </c>
      <c r="Y54" s="167" t="e">
        <f t="shared" si="3"/>
        <v>#DIV/0!</v>
      </c>
      <c r="Z54" s="167" t="e">
        <f t="shared" si="3"/>
        <v>#DIV/0!</v>
      </c>
      <c r="AA54" s="167" t="e">
        <f t="shared" si="3"/>
        <v>#DIV/0!</v>
      </c>
      <c r="AB54" s="167" t="e">
        <f t="shared" si="3"/>
        <v>#DIV/0!</v>
      </c>
      <c r="AC54" s="167" t="e">
        <f t="shared" si="3"/>
        <v>#DIV/0!</v>
      </c>
      <c r="AD54" s="167" t="e">
        <f t="shared" si="3"/>
        <v>#DIV/0!</v>
      </c>
      <c r="AE54" s="167" t="e">
        <f t="shared" si="3"/>
        <v>#DIV/0!</v>
      </c>
      <c r="AF54" s="167" t="e">
        <f t="shared" si="3"/>
        <v>#DIV/0!</v>
      </c>
      <c r="AG54" s="167" t="e">
        <f t="shared" si="3"/>
        <v>#DIV/0!</v>
      </c>
      <c r="AH54" s="167" t="e">
        <f t="shared" si="3"/>
        <v>#DIV/0!</v>
      </c>
      <c r="AI54" s="167" t="e">
        <f t="shared" si="3"/>
        <v>#DIV/0!</v>
      </c>
      <c r="AJ54" s="167" t="e">
        <f t="shared" si="3"/>
        <v>#DIV/0!</v>
      </c>
      <c r="AK54" s="167" t="e">
        <f t="shared" si="3"/>
        <v>#DIV/0!</v>
      </c>
      <c r="AL54" s="167" t="e">
        <f t="shared" si="3"/>
        <v>#DIV/0!</v>
      </c>
      <c r="AM54" s="167" t="e">
        <f t="shared" si="3"/>
        <v>#DIV/0!</v>
      </c>
      <c r="AN54" s="167" t="e">
        <f t="shared" si="3"/>
        <v>#DIV/0!</v>
      </c>
      <c r="AO54" s="167" t="e">
        <f t="shared" si="3"/>
        <v>#DIV/0!</v>
      </c>
      <c r="AP54" s="167" t="e">
        <f t="shared" si="3"/>
        <v>#DIV/0!</v>
      </c>
      <c r="AQ54" s="167" t="e">
        <f t="shared" si="3"/>
        <v>#DIV/0!</v>
      </c>
      <c r="AR54" s="167" t="e">
        <f t="shared" si="3"/>
        <v>#DIV/0!</v>
      </c>
      <c r="AS54" s="167" t="e">
        <f t="shared" si="3"/>
        <v>#DIV/0!</v>
      </c>
      <c r="AT54" s="167" t="e">
        <f t="shared" si="3"/>
        <v>#DIV/0!</v>
      </c>
      <c r="AU54" s="167" t="e">
        <f t="shared" si="3"/>
        <v>#DIV/0!</v>
      </c>
      <c r="AV54" s="167" t="e">
        <f t="shared" si="3"/>
        <v>#DIV/0!</v>
      </c>
      <c r="AW54" s="167" t="e">
        <f t="shared" si="3"/>
        <v>#DIV/0!</v>
      </c>
      <c r="AX54" s="167" t="e">
        <f t="shared" si="3"/>
        <v>#DIV/0!</v>
      </c>
      <c r="AY54" s="167" t="e">
        <f t="shared" si="3"/>
        <v>#DIV/0!</v>
      </c>
      <c r="AZ54" s="167" t="e">
        <f t="shared" si="3"/>
        <v>#DIV/0!</v>
      </c>
      <c r="BA54" s="167" t="e">
        <f t="shared" si="3"/>
        <v>#DIV/0!</v>
      </c>
      <c r="BB54" s="167" t="e">
        <f t="shared" si="3"/>
        <v>#DIV/0!</v>
      </c>
      <c r="BC54" s="167" t="e">
        <f t="shared" si="3"/>
        <v>#DIV/0!</v>
      </c>
      <c r="BD54" s="167" t="e">
        <f t="shared" si="3"/>
        <v>#DIV/0!</v>
      </c>
      <c r="BE54" s="167" t="e">
        <f t="shared" si="3"/>
        <v>#DIV/0!</v>
      </c>
      <c r="BF54" s="167" t="e">
        <f t="shared" si="3"/>
        <v>#DIV/0!</v>
      </c>
      <c r="BG54" s="167" t="e">
        <f t="shared" si="3"/>
        <v>#DIV/0!</v>
      </c>
      <c r="BH54" s="167" t="e">
        <f t="shared" si="3"/>
        <v>#DIV/0!</v>
      </c>
      <c r="BI54" s="167" t="e">
        <f t="shared" si="3"/>
        <v>#DIV/0!</v>
      </c>
      <c r="BJ54" s="167" t="e">
        <f t="shared" si="3"/>
        <v>#DIV/0!</v>
      </c>
      <c r="BK54" s="167" t="e">
        <f t="shared" si="3"/>
        <v>#DIV/0!</v>
      </c>
    </row>
    <row r="55" spans="3:63">
      <c r="C55" s="236" t="s">
        <v>400</v>
      </c>
      <c r="G55" t="s">
        <v>167</v>
      </c>
      <c r="N55" s="167">
        <f>IFERROR(N$53*N$51*N14/SUM(N$14:N$16),0)</f>
        <v>0</v>
      </c>
      <c r="O55" s="167">
        <f t="shared" ref="O55:BK55" si="4">IFERROR(O$53*O$51*O14/SUM(O$14:O$16),0)</f>
        <v>0</v>
      </c>
      <c r="P55" s="167">
        <f t="shared" si="4"/>
        <v>0</v>
      </c>
      <c r="Q55" s="167">
        <f t="shared" si="4"/>
        <v>0</v>
      </c>
      <c r="R55" s="167">
        <f t="shared" si="4"/>
        <v>0</v>
      </c>
      <c r="S55" s="167">
        <f t="shared" si="4"/>
        <v>0</v>
      </c>
      <c r="T55" s="167">
        <f t="shared" si="4"/>
        <v>0</v>
      </c>
      <c r="U55" s="167">
        <f t="shared" si="4"/>
        <v>0</v>
      </c>
      <c r="V55" s="167">
        <f t="shared" si="4"/>
        <v>0</v>
      </c>
      <c r="W55" s="167">
        <f t="shared" si="4"/>
        <v>0</v>
      </c>
      <c r="X55" s="167">
        <f t="shared" si="4"/>
        <v>0</v>
      </c>
      <c r="Y55" s="167">
        <f t="shared" si="4"/>
        <v>0</v>
      </c>
      <c r="Z55" s="167">
        <f t="shared" si="4"/>
        <v>0</v>
      </c>
      <c r="AA55" s="167">
        <f t="shared" si="4"/>
        <v>0</v>
      </c>
      <c r="AB55" s="167">
        <f t="shared" si="4"/>
        <v>0</v>
      </c>
      <c r="AC55" s="167">
        <f t="shared" si="4"/>
        <v>0</v>
      </c>
      <c r="AD55" s="167">
        <f t="shared" si="4"/>
        <v>0</v>
      </c>
      <c r="AE55" s="167">
        <f t="shared" si="4"/>
        <v>0</v>
      </c>
      <c r="AF55" s="167">
        <f t="shared" si="4"/>
        <v>0</v>
      </c>
      <c r="AG55" s="167">
        <f t="shared" si="4"/>
        <v>0</v>
      </c>
      <c r="AH55" s="167">
        <f t="shared" si="4"/>
        <v>0</v>
      </c>
      <c r="AI55" s="167">
        <f t="shared" si="4"/>
        <v>0</v>
      </c>
      <c r="AJ55" s="167">
        <f t="shared" si="4"/>
        <v>0</v>
      </c>
      <c r="AK55" s="167">
        <f t="shared" si="4"/>
        <v>0</v>
      </c>
      <c r="AL55" s="167">
        <f t="shared" si="4"/>
        <v>0</v>
      </c>
      <c r="AM55" s="167">
        <f t="shared" si="4"/>
        <v>0</v>
      </c>
      <c r="AN55" s="167">
        <f t="shared" si="4"/>
        <v>0</v>
      </c>
      <c r="AO55" s="167">
        <f t="shared" si="4"/>
        <v>0</v>
      </c>
      <c r="AP55" s="167">
        <f t="shared" si="4"/>
        <v>0</v>
      </c>
      <c r="AQ55" s="167">
        <f t="shared" si="4"/>
        <v>0</v>
      </c>
      <c r="AR55" s="167">
        <f t="shared" si="4"/>
        <v>0</v>
      </c>
      <c r="AS55" s="167">
        <f t="shared" si="4"/>
        <v>0</v>
      </c>
      <c r="AT55" s="167">
        <f t="shared" si="4"/>
        <v>0</v>
      </c>
      <c r="AU55" s="167">
        <f t="shared" si="4"/>
        <v>0</v>
      </c>
      <c r="AV55" s="167">
        <f t="shared" si="4"/>
        <v>0</v>
      </c>
      <c r="AW55" s="167">
        <f t="shared" si="4"/>
        <v>0</v>
      </c>
      <c r="AX55" s="167">
        <f t="shared" si="4"/>
        <v>0</v>
      </c>
      <c r="AY55" s="167">
        <f t="shared" si="4"/>
        <v>0</v>
      </c>
      <c r="AZ55" s="167">
        <f t="shared" si="4"/>
        <v>0</v>
      </c>
      <c r="BA55" s="167">
        <f t="shared" si="4"/>
        <v>0</v>
      </c>
      <c r="BB55" s="167">
        <f t="shared" si="4"/>
        <v>0</v>
      </c>
      <c r="BC55" s="167">
        <f t="shared" si="4"/>
        <v>0</v>
      </c>
      <c r="BD55" s="167">
        <f t="shared" si="4"/>
        <v>0</v>
      </c>
      <c r="BE55" s="167">
        <f t="shared" si="4"/>
        <v>0</v>
      </c>
      <c r="BF55" s="167">
        <f t="shared" si="4"/>
        <v>0</v>
      </c>
      <c r="BG55" s="167">
        <f t="shared" si="4"/>
        <v>0</v>
      </c>
      <c r="BH55" s="167">
        <f t="shared" si="4"/>
        <v>0</v>
      </c>
      <c r="BI55" s="167">
        <f t="shared" si="4"/>
        <v>0</v>
      </c>
      <c r="BJ55" s="167">
        <f t="shared" si="4"/>
        <v>0</v>
      </c>
      <c r="BK55" s="167">
        <f t="shared" si="4"/>
        <v>0</v>
      </c>
    </row>
    <row r="56" spans="3:63">
      <c r="C56" s="236" t="s">
        <v>401</v>
      </c>
      <c r="G56" t="s">
        <v>167</v>
      </c>
      <c r="N56" s="167">
        <f t="shared" ref="N56:BK56" si="5">IFERROR(N$53*N$51*N15/SUM(N$14:N$16),0)</f>
        <v>0</v>
      </c>
      <c r="O56" s="167">
        <f t="shared" si="5"/>
        <v>0</v>
      </c>
      <c r="P56" s="167">
        <f t="shared" si="5"/>
        <v>0</v>
      </c>
      <c r="Q56" s="167">
        <f t="shared" si="5"/>
        <v>0</v>
      </c>
      <c r="R56" s="167">
        <f t="shared" si="5"/>
        <v>0</v>
      </c>
      <c r="S56" s="167">
        <f t="shared" si="5"/>
        <v>0</v>
      </c>
      <c r="T56" s="167">
        <f t="shared" si="5"/>
        <v>0</v>
      </c>
      <c r="U56" s="167">
        <f t="shared" si="5"/>
        <v>0</v>
      </c>
      <c r="V56" s="167">
        <f t="shared" si="5"/>
        <v>0</v>
      </c>
      <c r="W56" s="167">
        <f t="shared" si="5"/>
        <v>0</v>
      </c>
      <c r="X56" s="167">
        <f t="shared" si="5"/>
        <v>0</v>
      </c>
      <c r="Y56" s="167">
        <f t="shared" si="5"/>
        <v>0</v>
      </c>
      <c r="Z56" s="167">
        <f t="shared" si="5"/>
        <v>0</v>
      </c>
      <c r="AA56" s="167">
        <f t="shared" si="5"/>
        <v>0</v>
      </c>
      <c r="AB56" s="167">
        <f t="shared" si="5"/>
        <v>0</v>
      </c>
      <c r="AC56" s="167">
        <f t="shared" si="5"/>
        <v>0</v>
      </c>
      <c r="AD56" s="167">
        <f t="shared" si="5"/>
        <v>0</v>
      </c>
      <c r="AE56" s="167">
        <f t="shared" si="5"/>
        <v>0</v>
      </c>
      <c r="AF56" s="167">
        <f t="shared" si="5"/>
        <v>0</v>
      </c>
      <c r="AG56" s="167">
        <f t="shared" si="5"/>
        <v>0</v>
      </c>
      <c r="AH56" s="167">
        <f t="shared" si="5"/>
        <v>0</v>
      </c>
      <c r="AI56" s="167">
        <f t="shared" si="5"/>
        <v>0</v>
      </c>
      <c r="AJ56" s="167">
        <f t="shared" si="5"/>
        <v>0</v>
      </c>
      <c r="AK56" s="167">
        <f t="shared" si="5"/>
        <v>0</v>
      </c>
      <c r="AL56" s="167">
        <f t="shared" si="5"/>
        <v>0</v>
      </c>
      <c r="AM56" s="167">
        <f t="shared" si="5"/>
        <v>0</v>
      </c>
      <c r="AN56" s="167">
        <f t="shared" si="5"/>
        <v>0</v>
      </c>
      <c r="AO56" s="167">
        <f t="shared" si="5"/>
        <v>0</v>
      </c>
      <c r="AP56" s="167">
        <f t="shared" si="5"/>
        <v>0</v>
      </c>
      <c r="AQ56" s="167">
        <f t="shared" si="5"/>
        <v>0</v>
      </c>
      <c r="AR56" s="167">
        <f t="shared" si="5"/>
        <v>0</v>
      </c>
      <c r="AS56" s="167">
        <f t="shared" si="5"/>
        <v>0</v>
      </c>
      <c r="AT56" s="167">
        <f t="shared" si="5"/>
        <v>0</v>
      </c>
      <c r="AU56" s="167">
        <f t="shared" si="5"/>
        <v>0</v>
      </c>
      <c r="AV56" s="167">
        <f t="shared" si="5"/>
        <v>0</v>
      </c>
      <c r="AW56" s="167">
        <f t="shared" si="5"/>
        <v>0</v>
      </c>
      <c r="AX56" s="167">
        <f t="shared" si="5"/>
        <v>0</v>
      </c>
      <c r="AY56" s="167">
        <f t="shared" si="5"/>
        <v>0</v>
      </c>
      <c r="AZ56" s="167">
        <f t="shared" si="5"/>
        <v>0</v>
      </c>
      <c r="BA56" s="167">
        <f t="shared" si="5"/>
        <v>0</v>
      </c>
      <c r="BB56" s="167">
        <f t="shared" si="5"/>
        <v>0</v>
      </c>
      <c r="BC56" s="167">
        <f t="shared" si="5"/>
        <v>0</v>
      </c>
      <c r="BD56" s="167">
        <f t="shared" si="5"/>
        <v>0</v>
      </c>
      <c r="BE56" s="167">
        <f t="shared" si="5"/>
        <v>0</v>
      </c>
      <c r="BF56" s="167">
        <f t="shared" si="5"/>
        <v>0</v>
      </c>
      <c r="BG56" s="167">
        <f t="shared" si="5"/>
        <v>0</v>
      </c>
      <c r="BH56" s="167">
        <f t="shared" si="5"/>
        <v>0</v>
      </c>
      <c r="BI56" s="167">
        <f t="shared" si="5"/>
        <v>0</v>
      </c>
      <c r="BJ56" s="167">
        <f t="shared" si="5"/>
        <v>0</v>
      </c>
      <c r="BK56" s="167">
        <f t="shared" si="5"/>
        <v>0</v>
      </c>
    </row>
    <row r="57" spans="3:63">
      <c r="C57" s="236" t="s">
        <v>402</v>
      </c>
      <c r="G57" t="s">
        <v>167</v>
      </c>
      <c r="N57" s="167">
        <f t="shared" ref="N57:BK57" si="6">IFERROR(N$53*N$51*N16/SUM(N$14:N$16),0)</f>
        <v>0</v>
      </c>
      <c r="O57" s="167">
        <f t="shared" si="6"/>
        <v>0</v>
      </c>
      <c r="P57" s="167">
        <f t="shared" si="6"/>
        <v>0</v>
      </c>
      <c r="Q57" s="167">
        <f t="shared" si="6"/>
        <v>0</v>
      </c>
      <c r="R57" s="167">
        <f t="shared" si="6"/>
        <v>0</v>
      </c>
      <c r="S57" s="167">
        <f t="shared" si="6"/>
        <v>0</v>
      </c>
      <c r="T57" s="167">
        <f t="shared" si="6"/>
        <v>0</v>
      </c>
      <c r="U57" s="167">
        <f t="shared" si="6"/>
        <v>0</v>
      </c>
      <c r="V57" s="167">
        <f t="shared" si="6"/>
        <v>0</v>
      </c>
      <c r="W57" s="167">
        <f t="shared" si="6"/>
        <v>0</v>
      </c>
      <c r="X57" s="167">
        <f t="shared" si="6"/>
        <v>0</v>
      </c>
      <c r="Y57" s="167">
        <f t="shared" si="6"/>
        <v>0</v>
      </c>
      <c r="Z57" s="167">
        <f t="shared" si="6"/>
        <v>0</v>
      </c>
      <c r="AA57" s="167">
        <f t="shared" si="6"/>
        <v>0</v>
      </c>
      <c r="AB57" s="167">
        <f t="shared" si="6"/>
        <v>0</v>
      </c>
      <c r="AC57" s="167">
        <f t="shared" si="6"/>
        <v>0</v>
      </c>
      <c r="AD57" s="167">
        <f t="shared" si="6"/>
        <v>0</v>
      </c>
      <c r="AE57" s="167">
        <f t="shared" si="6"/>
        <v>0</v>
      </c>
      <c r="AF57" s="167">
        <f t="shared" si="6"/>
        <v>0</v>
      </c>
      <c r="AG57" s="167">
        <f t="shared" si="6"/>
        <v>0</v>
      </c>
      <c r="AH57" s="167">
        <f t="shared" si="6"/>
        <v>0</v>
      </c>
      <c r="AI57" s="167">
        <f t="shared" si="6"/>
        <v>0</v>
      </c>
      <c r="AJ57" s="167">
        <f t="shared" si="6"/>
        <v>0</v>
      </c>
      <c r="AK57" s="167">
        <f t="shared" si="6"/>
        <v>0</v>
      </c>
      <c r="AL57" s="167">
        <f t="shared" si="6"/>
        <v>0</v>
      </c>
      <c r="AM57" s="167">
        <f t="shared" si="6"/>
        <v>0</v>
      </c>
      <c r="AN57" s="167">
        <f t="shared" si="6"/>
        <v>0</v>
      </c>
      <c r="AO57" s="167">
        <f t="shared" si="6"/>
        <v>0</v>
      </c>
      <c r="AP57" s="167">
        <f t="shared" si="6"/>
        <v>0</v>
      </c>
      <c r="AQ57" s="167">
        <f t="shared" si="6"/>
        <v>0</v>
      </c>
      <c r="AR57" s="167">
        <f t="shared" si="6"/>
        <v>0</v>
      </c>
      <c r="AS57" s="167">
        <f t="shared" si="6"/>
        <v>0</v>
      </c>
      <c r="AT57" s="167">
        <f t="shared" si="6"/>
        <v>0</v>
      </c>
      <c r="AU57" s="167">
        <f t="shared" si="6"/>
        <v>0</v>
      </c>
      <c r="AV57" s="167">
        <f t="shared" si="6"/>
        <v>0</v>
      </c>
      <c r="AW57" s="167">
        <f t="shared" si="6"/>
        <v>0</v>
      </c>
      <c r="AX57" s="167">
        <f t="shared" si="6"/>
        <v>0</v>
      </c>
      <c r="AY57" s="167">
        <f t="shared" si="6"/>
        <v>0</v>
      </c>
      <c r="AZ57" s="167">
        <f t="shared" si="6"/>
        <v>0</v>
      </c>
      <c r="BA57" s="167">
        <f t="shared" si="6"/>
        <v>0</v>
      </c>
      <c r="BB57" s="167">
        <f t="shared" si="6"/>
        <v>0</v>
      </c>
      <c r="BC57" s="167">
        <f t="shared" si="6"/>
        <v>0</v>
      </c>
      <c r="BD57" s="167">
        <f t="shared" si="6"/>
        <v>0</v>
      </c>
      <c r="BE57" s="167">
        <f t="shared" si="6"/>
        <v>0</v>
      </c>
      <c r="BF57" s="167">
        <f t="shared" si="6"/>
        <v>0</v>
      </c>
      <c r="BG57" s="167">
        <f t="shared" si="6"/>
        <v>0</v>
      </c>
      <c r="BH57" s="167">
        <f t="shared" si="6"/>
        <v>0</v>
      </c>
      <c r="BI57" s="167">
        <f t="shared" si="6"/>
        <v>0</v>
      </c>
      <c r="BJ57" s="167">
        <f t="shared" si="6"/>
        <v>0</v>
      </c>
      <c r="BK57" s="167">
        <f t="shared" si="6"/>
        <v>0</v>
      </c>
    </row>
    <row r="58" spans="3:63">
      <c r="C58" s="236"/>
      <c r="N58" s="188" t="b">
        <f>ROUND(N53,0)=ROUND(SUM(N54:N57),0)</f>
        <v>1</v>
      </c>
      <c r="O58" s="188" t="b">
        <f t="shared" ref="O58:BK58" si="7">ROUND(O53,0)=ROUND(SUM(O54:O57),0)</f>
        <v>1</v>
      </c>
      <c r="P58" s="188" t="e">
        <f t="shared" si="7"/>
        <v>#DIV/0!</v>
      </c>
      <c r="Q58" s="188" t="e">
        <f t="shared" si="7"/>
        <v>#DIV/0!</v>
      </c>
      <c r="R58" s="188" t="e">
        <f t="shared" si="7"/>
        <v>#DIV/0!</v>
      </c>
      <c r="S58" s="188" t="e">
        <f t="shared" si="7"/>
        <v>#DIV/0!</v>
      </c>
      <c r="T58" s="188" t="e">
        <f t="shared" si="7"/>
        <v>#DIV/0!</v>
      </c>
      <c r="U58" s="188" t="e">
        <f t="shared" si="7"/>
        <v>#DIV/0!</v>
      </c>
      <c r="V58" s="188" t="e">
        <f t="shared" si="7"/>
        <v>#DIV/0!</v>
      </c>
      <c r="W58" s="188" t="e">
        <f t="shared" si="7"/>
        <v>#DIV/0!</v>
      </c>
      <c r="X58" s="188" t="e">
        <f t="shared" si="7"/>
        <v>#DIV/0!</v>
      </c>
      <c r="Y58" s="188" t="e">
        <f t="shared" si="7"/>
        <v>#DIV/0!</v>
      </c>
      <c r="Z58" s="188" t="e">
        <f t="shared" si="7"/>
        <v>#DIV/0!</v>
      </c>
      <c r="AA58" s="188" t="e">
        <f t="shared" si="7"/>
        <v>#DIV/0!</v>
      </c>
      <c r="AB58" s="188" t="e">
        <f t="shared" si="7"/>
        <v>#DIV/0!</v>
      </c>
      <c r="AC58" s="188" t="e">
        <f t="shared" si="7"/>
        <v>#DIV/0!</v>
      </c>
      <c r="AD58" s="188" t="e">
        <f t="shared" si="7"/>
        <v>#DIV/0!</v>
      </c>
      <c r="AE58" s="188" t="e">
        <f t="shared" si="7"/>
        <v>#DIV/0!</v>
      </c>
      <c r="AF58" s="188" t="e">
        <f t="shared" si="7"/>
        <v>#DIV/0!</v>
      </c>
      <c r="AG58" s="188" t="e">
        <f t="shared" si="7"/>
        <v>#DIV/0!</v>
      </c>
      <c r="AH58" s="188" t="e">
        <f t="shared" si="7"/>
        <v>#DIV/0!</v>
      </c>
      <c r="AI58" s="188" t="e">
        <f t="shared" si="7"/>
        <v>#DIV/0!</v>
      </c>
      <c r="AJ58" s="188" t="e">
        <f t="shared" si="7"/>
        <v>#DIV/0!</v>
      </c>
      <c r="AK58" s="188" t="e">
        <f t="shared" si="7"/>
        <v>#DIV/0!</v>
      </c>
      <c r="AL58" s="188" t="e">
        <f t="shared" si="7"/>
        <v>#DIV/0!</v>
      </c>
      <c r="AM58" s="188" t="e">
        <f t="shared" si="7"/>
        <v>#DIV/0!</v>
      </c>
      <c r="AN58" s="188" t="e">
        <f t="shared" si="7"/>
        <v>#DIV/0!</v>
      </c>
      <c r="AO58" s="188" t="e">
        <f t="shared" si="7"/>
        <v>#DIV/0!</v>
      </c>
      <c r="AP58" s="188" t="e">
        <f t="shared" si="7"/>
        <v>#DIV/0!</v>
      </c>
      <c r="AQ58" s="188" t="e">
        <f t="shared" si="7"/>
        <v>#DIV/0!</v>
      </c>
      <c r="AR58" s="188" t="e">
        <f t="shared" si="7"/>
        <v>#DIV/0!</v>
      </c>
      <c r="AS58" s="188" t="e">
        <f t="shared" si="7"/>
        <v>#DIV/0!</v>
      </c>
      <c r="AT58" s="188" t="e">
        <f t="shared" si="7"/>
        <v>#DIV/0!</v>
      </c>
      <c r="AU58" s="188" t="e">
        <f t="shared" si="7"/>
        <v>#DIV/0!</v>
      </c>
      <c r="AV58" s="188" t="e">
        <f t="shared" si="7"/>
        <v>#DIV/0!</v>
      </c>
      <c r="AW58" s="188" t="e">
        <f t="shared" si="7"/>
        <v>#DIV/0!</v>
      </c>
      <c r="AX58" s="188" t="e">
        <f t="shared" si="7"/>
        <v>#DIV/0!</v>
      </c>
      <c r="AY58" s="188" t="e">
        <f t="shared" si="7"/>
        <v>#DIV/0!</v>
      </c>
      <c r="AZ58" s="188" t="e">
        <f t="shared" si="7"/>
        <v>#DIV/0!</v>
      </c>
      <c r="BA58" s="188" t="e">
        <f t="shared" si="7"/>
        <v>#DIV/0!</v>
      </c>
      <c r="BB58" s="188" t="e">
        <f t="shared" si="7"/>
        <v>#DIV/0!</v>
      </c>
      <c r="BC58" s="188" t="e">
        <f t="shared" si="7"/>
        <v>#DIV/0!</v>
      </c>
      <c r="BD58" s="188" t="e">
        <f t="shared" si="7"/>
        <v>#DIV/0!</v>
      </c>
      <c r="BE58" s="188" t="e">
        <f t="shared" si="7"/>
        <v>#DIV/0!</v>
      </c>
      <c r="BF58" s="188" t="e">
        <f t="shared" si="7"/>
        <v>#DIV/0!</v>
      </c>
      <c r="BG58" s="188" t="e">
        <f t="shared" si="7"/>
        <v>#DIV/0!</v>
      </c>
      <c r="BH58" s="188" t="e">
        <f t="shared" si="7"/>
        <v>#DIV/0!</v>
      </c>
      <c r="BI58" s="188" t="e">
        <f t="shared" si="7"/>
        <v>#DIV/0!</v>
      </c>
      <c r="BJ58" s="188" t="e">
        <f t="shared" si="7"/>
        <v>#DIV/0!</v>
      </c>
      <c r="BK58" s="188" t="e">
        <f t="shared" si="7"/>
        <v>#DIV/0!</v>
      </c>
    </row>
    <row r="59" spans="3:63">
      <c r="C59" s="236"/>
      <c r="N59" s="261"/>
    </row>
    <row r="60" spans="3:63">
      <c r="C60" s="236" t="s">
        <v>198</v>
      </c>
      <c r="G60" t="s">
        <v>101</v>
      </c>
      <c r="N60" s="262">
        <f t="shared" ref="N60:AS60" si="8">N48*187.69*EXP(-6.522*N48)/SUM(N48*187.69*EXP(-6.522*N48),(1-N48))</f>
        <v>0</v>
      </c>
      <c r="O60" s="262">
        <f t="shared" si="8"/>
        <v>0</v>
      </c>
      <c r="P60" s="262" t="e">
        <f t="shared" si="8"/>
        <v>#DIV/0!</v>
      </c>
      <c r="Q60" s="262" t="e">
        <f t="shared" si="8"/>
        <v>#DIV/0!</v>
      </c>
      <c r="R60" s="262" t="e">
        <f t="shared" si="8"/>
        <v>#DIV/0!</v>
      </c>
      <c r="S60" s="262" t="e">
        <f t="shared" si="8"/>
        <v>#DIV/0!</v>
      </c>
      <c r="T60" s="262" t="e">
        <f t="shared" si="8"/>
        <v>#DIV/0!</v>
      </c>
      <c r="U60" s="262" t="e">
        <f t="shared" si="8"/>
        <v>#DIV/0!</v>
      </c>
      <c r="V60" s="262" t="e">
        <f t="shared" si="8"/>
        <v>#DIV/0!</v>
      </c>
      <c r="W60" s="262" t="e">
        <f t="shared" si="8"/>
        <v>#DIV/0!</v>
      </c>
      <c r="X60" s="262" t="e">
        <f t="shared" si="8"/>
        <v>#DIV/0!</v>
      </c>
      <c r="Y60" s="262" t="e">
        <f t="shared" si="8"/>
        <v>#DIV/0!</v>
      </c>
      <c r="Z60" s="262" t="e">
        <f t="shared" si="8"/>
        <v>#DIV/0!</v>
      </c>
      <c r="AA60" s="262" t="e">
        <f t="shared" si="8"/>
        <v>#DIV/0!</v>
      </c>
      <c r="AB60" s="262" t="e">
        <f t="shared" si="8"/>
        <v>#DIV/0!</v>
      </c>
      <c r="AC60" s="262" t="e">
        <f t="shared" si="8"/>
        <v>#DIV/0!</v>
      </c>
      <c r="AD60" s="262" t="e">
        <f t="shared" si="8"/>
        <v>#DIV/0!</v>
      </c>
      <c r="AE60" s="262" t="e">
        <f t="shared" si="8"/>
        <v>#DIV/0!</v>
      </c>
      <c r="AF60" s="262" t="e">
        <f t="shared" si="8"/>
        <v>#DIV/0!</v>
      </c>
      <c r="AG60" s="262" t="e">
        <f t="shared" si="8"/>
        <v>#DIV/0!</v>
      </c>
      <c r="AH60" s="262" t="e">
        <f t="shared" si="8"/>
        <v>#DIV/0!</v>
      </c>
      <c r="AI60" s="262" t="e">
        <f t="shared" si="8"/>
        <v>#DIV/0!</v>
      </c>
      <c r="AJ60" s="262" t="e">
        <f t="shared" si="8"/>
        <v>#DIV/0!</v>
      </c>
      <c r="AK60" s="262" t="e">
        <f t="shared" si="8"/>
        <v>#DIV/0!</v>
      </c>
      <c r="AL60" s="262" t="e">
        <f t="shared" si="8"/>
        <v>#DIV/0!</v>
      </c>
      <c r="AM60" s="262" t="e">
        <f t="shared" si="8"/>
        <v>#DIV/0!</v>
      </c>
      <c r="AN60" s="262" t="e">
        <f t="shared" si="8"/>
        <v>#DIV/0!</v>
      </c>
      <c r="AO60" s="262" t="e">
        <f t="shared" si="8"/>
        <v>#DIV/0!</v>
      </c>
      <c r="AP60" s="262" t="e">
        <f t="shared" si="8"/>
        <v>#DIV/0!</v>
      </c>
      <c r="AQ60" s="262" t="e">
        <f t="shared" si="8"/>
        <v>#DIV/0!</v>
      </c>
      <c r="AR60" s="262" t="e">
        <f t="shared" si="8"/>
        <v>#DIV/0!</v>
      </c>
      <c r="AS60" s="262" t="e">
        <f t="shared" si="8"/>
        <v>#DIV/0!</v>
      </c>
      <c r="AT60" s="262" t="e">
        <f t="shared" ref="AT60:BK60" si="9">AT48*187.69*EXP(-6.522*AT48)/SUM(AT48*187.69*EXP(-6.522*AT48),(1-AT48))</f>
        <v>#DIV/0!</v>
      </c>
      <c r="AU60" s="262" t="e">
        <f t="shared" si="9"/>
        <v>#DIV/0!</v>
      </c>
      <c r="AV60" s="262" t="e">
        <f t="shared" si="9"/>
        <v>#DIV/0!</v>
      </c>
      <c r="AW60" s="262" t="e">
        <f t="shared" si="9"/>
        <v>#DIV/0!</v>
      </c>
      <c r="AX60" s="262" t="e">
        <f t="shared" si="9"/>
        <v>#DIV/0!</v>
      </c>
      <c r="AY60" s="262" t="e">
        <f t="shared" si="9"/>
        <v>#DIV/0!</v>
      </c>
      <c r="AZ60" s="262" t="e">
        <f t="shared" si="9"/>
        <v>#DIV/0!</v>
      </c>
      <c r="BA60" s="262" t="e">
        <f t="shared" si="9"/>
        <v>#DIV/0!</v>
      </c>
      <c r="BB60" s="262" t="e">
        <f t="shared" si="9"/>
        <v>#DIV/0!</v>
      </c>
      <c r="BC60" s="262" t="e">
        <f t="shared" si="9"/>
        <v>#DIV/0!</v>
      </c>
      <c r="BD60" s="262" t="e">
        <f t="shared" si="9"/>
        <v>#DIV/0!</v>
      </c>
      <c r="BE60" s="262" t="e">
        <f t="shared" si="9"/>
        <v>#DIV/0!</v>
      </c>
      <c r="BF60" s="262" t="e">
        <f t="shared" si="9"/>
        <v>#DIV/0!</v>
      </c>
      <c r="BG60" s="262" t="e">
        <f t="shared" si="9"/>
        <v>#DIV/0!</v>
      </c>
      <c r="BH60" s="262" t="e">
        <f t="shared" si="9"/>
        <v>#DIV/0!</v>
      </c>
      <c r="BI60" s="262" t="e">
        <f t="shared" si="9"/>
        <v>#DIV/0!</v>
      </c>
      <c r="BJ60" s="262" t="e">
        <f t="shared" si="9"/>
        <v>#DIV/0!</v>
      </c>
      <c r="BK60" s="262" t="e">
        <f t="shared" si="9"/>
        <v>#DIV/0!</v>
      </c>
    </row>
    <row r="61" spans="3:63">
      <c r="C61" s="236" t="s">
        <v>199</v>
      </c>
      <c r="G61" t="s">
        <v>101</v>
      </c>
      <c r="N61" s="262">
        <f t="shared" ref="N61:AS61" si="10">(1-N48)/SUM(N48*187.69*EXP(-6.522*N48),(1-N48))</f>
        <v>1</v>
      </c>
      <c r="O61" s="262">
        <f t="shared" si="10"/>
        <v>1</v>
      </c>
      <c r="P61" s="262" t="e">
        <f t="shared" si="10"/>
        <v>#DIV/0!</v>
      </c>
      <c r="Q61" s="262" t="e">
        <f t="shared" si="10"/>
        <v>#DIV/0!</v>
      </c>
      <c r="R61" s="262" t="e">
        <f t="shared" si="10"/>
        <v>#DIV/0!</v>
      </c>
      <c r="S61" s="262" t="e">
        <f t="shared" si="10"/>
        <v>#DIV/0!</v>
      </c>
      <c r="T61" s="262" t="e">
        <f t="shared" si="10"/>
        <v>#DIV/0!</v>
      </c>
      <c r="U61" s="262" t="e">
        <f t="shared" si="10"/>
        <v>#DIV/0!</v>
      </c>
      <c r="V61" s="262" t="e">
        <f t="shared" si="10"/>
        <v>#DIV/0!</v>
      </c>
      <c r="W61" s="262" t="e">
        <f t="shared" si="10"/>
        <v>#DIV/0!</v>
      </c>
      <c r="X61" s="262" t="e">
        <f t="shared" si="10"/>
        <v>#DIV/0!</v>
      </c>
      <c r="Y61" s="262" t="e">
        <f t="shared" si="10"/>
        <v>#DIV/0!</v>
      </c>
      <c r="Z61" s="262" t="e">
        <f t="shared" si="10"/>
        <v>#DIV/0!</v>
      </c>
      <c r="AA61" s="262" t="e">
        <f t="shared" si="10"/>
        <v>#DIV/0!</v>
      </c>
      <c r="AB61" s="262" t="e">
        <f t="shared" si="10"/>
        <v>#DIV/0!</v>
      </c>
      <c r="AC61" s="262" t="e">
        <f t="shared" si="10"/>
        <v>#DIV/0!</v>
      </c>
      <c r="AD61" s="262" t="e">
        <f t="shared" si="10"/>
        <v>#DIV/0!</v>
      </c>
      <c r="AE61" s="262" t="e">
        <f t="shared" si="10"/>
        <v>#DIV/0!</v>
      </c>
      <c r="AF61" s="262" t="e">
        <f t="shared" si="10"/>
        <v>#DIV/0!</v>
      </c>
      <c r="AG61" s="262" t="e">
        <f t="shared" si="10"/>
        <v>#DIV/0!</v>
      </c>
      <c r="AH61" s="262" t="e">
        <f t="shared" si="10"/>
        <v>#DIV/0!</v>
      </c>
      <c r="AI61" s="262" t="e">
        <f t="shared" si="10"/>
        <v>#DIV/0!</v>
      </c>
      <c r="AJ61" s="262" t="e">
        <f t="shared" si="10"/>
        <v>#DIV/0!</v>
      </c>
      <c r="AK61" s="262" t="e">
        <f t="shared" si="10"/>
        <v>#DIV/0!</v>
      </c>
      <c r="AL61" s="262" t="e">
        <f t="shared" si="10"/>
        <v>#DIV/0!</v>
      </c>
      <c r="AM61" s="262" t="e">
        <f t="shared" si="10"/>
        <v>#DIV/0!</v>
      </c>
      <c r="AN61" s="262" t="e">
        <f t="shared" si="10"/>
        <v>#DIV/0!</v>
      </c>
      <c r="AO61" s="262" t="e">
        <f t="shared" si="10"/>
        <v>#DIV/0!</v>
      </c>
      <c r="AP61" s="262" t="e">
        <f t="shared" si="10"/>
        <v>#DIV/0!</v>
      </c>
      <c r="AQ61" s="262" t="e">
        <f t="shared" si="10"/>
        <v>#DIV/0!</v>
      </c>
      <c r="AR61" s="262" t="e">
        <f t="shared" si="10"/>
        <v>#DIV/0!</v>
      </c>
      <c r="AS61" s="262" t="e">
        <f t="shared" si="10"/>
        <v>#DIV/0!</v>
      </c>
      <c r="AT61" s="262" t="e">
        <f t="shared" ref="AT61:BK61" si="11">(1-AT48)/SUM(AT48*187.69*EXP(-6.522*AT48),(1-AT48))</f>
        <v>#DIV/0!</v>
      </c>
      <c r="AU61" s="262" t="e">
        <f t="shared" si="11"/>
        <v>#DIV/0!</v>
      </c>
      <c r="AV61" s="262" t="e">
        <f t="shared" si="11"/>
        <v>#DIV/0!</v>
      </c>
      <c r="AW61" s="262" t="e">
        <f t="shared" si="11"/>
        <v>#DIV/0!</v>
      </c>
      <c r="AX61" s="262" t="e">
        <f t="shared" si="11"/>
        <v>#DIV/0!</v>
      </c>
      <c r="AY61" s="262" t="e">
        <f t="shared" si="11"/>
        <v>#DIV/0!</v>
      </c>
      <c r="AZ61" s="262" t="e">
        <f t="shared" si="11"/>
        <v>#DIV/0!</v>
      </c>
      <c r="BA61" s="262" t="e">
        <f t="shared" si="11"/>
        <v>#DIV/0!</v>
      </c>
      <c r="BB61" s="262" t="e">
        <f t="shared" si="11"/>
        <v>#DIV/0!</v>
      </c>
      <c r="BC61" s="262" t="e">
        <f t="shared" si="11"/>
        <v>#DIV/0!</v>
      </c>
      <c r="BD61" s="262" t="e">
        <f t="shared" si="11"/>
        <v>#DIV/0!</v>
      </c>
      <c r="BE61" s="262" t="e">
        <f t="shared" si="11"/>
        <v>#DIV/0!</v>
      </c>
      <c r="BF61" s="262" t="e">
        <f t="shared" si="11"/>
        <v>#DIV/0!</v>
      </c>
      <c r="BG61" s="262" t="e">
        <f t="shared" si="11"/>
        <v>#DIV/0!</v>
      </c>
      <c r="BH61" s="262" t="e">
        <f t="shared" si="11"/>
        <v>#DIV/0!</v>
      </c>
      <c r="BI61" s="262" t="e">
        <f t="shared" si="11"/>
        <v>#DIV/0!</v>
      </c>
      <c r="BJ61" s="262" t="e">
        <f t="shared" si="11"/>
        <v>#DIV/0!</v>
      </c>
      <c r="BK61" s="262" t="e">
        <f t="shared" si="11"/>
        <v>#DIV/0!</v>
      </c>
    </row>
    <row r="62" spans="3:63">
      <c r="C62" s="236"/>
    </row>
    <row r="63" spans="3:63">
      <c r="C63" s="236" t="s">
        <v>527</v>
      </c>
      <c r="G63" t="s">
        <v>167</v>
      </c>
      <c r="N63" s="167">
        <f>IFERROR(N53/N60*N61,0)</f>
        <v>0</v>
      </c>
      <c r="O63" s="167">
        <f t="shared" ref="O63:BK63" si="12">IFERROR(O53/O60*O61,0)</f>
        <v>0</v>
      </c>
      <c r="P63" s="167">
        <f t="shared" si="12"/>
        <v>0</v>
      </c>
      <c r="Q63" s="167">
        <f t="shared" si="12"/>
        <v>0</v>
      </c>
      <c r="R63" s="167">
        <f t="shared" si="12"/>
        <v>0</v>
      </c>
      <c r="S63" s="167">
        <f t="shared" si="12"/>
        <v>0</v>
      </c>
      <c r="T63" s="167">
        <f t="shared" si="12"/>
        <v>0</v>
      </c>
      <c r="U63" s="167">
        <f t="shared" si="12"/>
        <v>0</v>
      </c>
      <c r="V63" s="167">
        <f t="shared" si="12"/>
        <v>0</v>
      </c>
      <c r="W63" s="167">
        <f t="shared" si="12"/>
        <v>0</v>
      </c>
      <c r="X63" s="167">
        <f t="shared" si="12"/>
        <v>0</v>
      </c>
      <c r="Y63" s="167">
        <f t="shared" si="12"/>
        <v>0</v>
      </c>
      <c r="Z63" s="167">
        <f t="shared" si="12"/>
        <v>0</v>
      </c>
      <c r="AA63" s="167">
        <f t="shared" si="12"/>
        <v>0</v>
      </c>
      <c r="AB63" s="167">
        <f t="shared" si="12"/>
        <v>0</v>
      </c>
      <c r="AC63" s="167">
        <f t="shared" si="12"/>
        <v>0</v>
      </c>
      <c r="AD63" s="167">
        <f t="shared" si="12"/>
        <v>0</v>
      </c>
      <c r="AE63" s="167">
        <f t="shared" si="12"/>
        <v>0</v>
      </c>
      <c r="AF63" s="167">
        <f t="shared" si="12"/>
        <v>0</v>
      </c>
      <c r="AG63" s="167">
        <f t="shared" si="12"/>
        <v>0</v>
      </c>
      <c r="AH63" s="167">
        <f t="shared" si="12"/>
        <v>0</v>
      </c>
      <c r="AI63" s="167">
        <f t="shared" si="12"/>
        <v>0</v>
      </c>
      <c r="AJ63" s="167">
        <f t="shared" si="12"/>
        <v>0</v>
      </c>
      <c r="AK63" s="167">
        <f t="shared" si="12"/>
        <v>0</v>
      </c>
      <c r="AL63" s="167">
        <f t="shared" si="12"/>
        <v>0</v>
      </c>
      <c r="AM63" s="167">
        <f t="shared" si="12"/>
        <v>0</v>
      </c>
      <c r="AN63" s="167">
        <f t="shared" si="12"/>
        <v>0</v>
      </c>
      <c r="AO63" s="167">
        <f t="shared" si="12"/>
        <v>0</v>
      </c>
      <c r="AP63" s="167">
        <f t="shared" si="12"/>
        <v>0</v>
      </c>
      <c r="AQ63" s="167">
        <f t="shared" si="12"/>
        <v>0</v>
      </c>
      <c r="AR63" s="167">
        <f t="shared" si="12"/>
        <v>0</v>
      </c>
      <c r="AS63" s="167">
        <f t="shared" si="12"/>
        <v>0</v>
      </c>
      <c r="AT63" s="167">
        <f t="shared" si="12"/>
        <v>0</v>
      </c>
      <c r="AU63" s="167">
        <f t="shared" si="12"/>
        <v>0</v>
      </c>
      <c r="AV63" s="167">
        <f t="shared" si="12"/>
        <v>0</v>
      </c>
      <c r="AW63" s="167">
        <f t="shared" si="12"/>
        <v>0</v>
      </c>
      <c r="AX63" s="167">
        <f t="shared" si="12"/>
        <v>0</v>
      </c>
      <c r="AY63" s="167">
        <f t="shared" si="12"/>
        <v>0</v>
      </c>
      <c r="AZ63" s="167">
        <f t="shared" si="12"/>
        <v>0</v>
      </c>
      <c r="BA63" s="167">
        <f t="shared" si="12"/>
        <v>0</v>
      </c>
      <c r="BB63" s="167">
        <f t="shared" si="12"/>
        <v>0</v>
      </c>
      <c r="BC63" s="167">
        <f t="shared" si="12"/>
        <v>0</v>
      </c>
      <c r="BD63" s="167">
        <f t="shared" si="12"/>
        <v>0</v>
      </c>
      <c r="BE63" s="167">
        <f t="shared" si="12"/>
        <v>0</v>
      </c>
      <c r="BF63" s="167">
        <f t="shared" si="12"/>
        <v>0</v>
      </c>
      <c r="BG63" s="167">
        <f t="shared" si="12"/>
        <v>0</v>
      </c>
      <c r="BH63" s="167">
        <f t="shared" si="12"/>
        <v>0</v>
      </c>
      <c r="BI63" s="167">
        <f t="shared" si="12"/>
        <v>0</v>
      </c>
      <c r="BJ63" s="167">
        <f t="shared" si="12"/>
        <v>0</v>
      </c>
      <c r="BK63" s="167">
        <f t="shared" si="12"/>
        <v>0</v>
      </c>
    </row>
    <row r="64" spans="3:63">
      <c r="C64" s="236" t="s">
        <v>403</v>
      </c>
      <c r="G64" t="s">
        <v>167</v>
      </c>
      <c r="N64" s="199">
        <f t="shared" ref="N64:AS64" si="13">IFERROR(N$63*N17/SUM(N$17:N$19),0)</f>
        <v>0</v>
      </c>
      <c r="O64" s="199">
        <f t="shared" si="13"/>
        <v>0</v>
      </c>
      <c r="P64" s="199">
        <f t="shared" si="13"/>
        <v>0</v>
      </c>
      <c r="Q64" s="199">
        <f t="shared" si="13"/>
        <v>0</v>
      </c>
      <c r="R64" s="199">
        <f t="shared" si="13"/>
        <v>0</v>
      </c>
      <c r="S64" s="199">
        <f t="shared" si="13"/>
        <v>0</v>
      </c>
      <c r="T64" s="199">
        <f t="shared" si="13"/>
        <v>0</v>
      </c>
      <c r="U64" s="199">
        <f t="shared" si="13"/>
        <v>0</v>
      </c>
      <c r="V64" s="199">
        <f t="shared" si="13"/>
        <v>0</v>
      </c>
      <c r="W64" s="199">
        <f t="shared" si="13"/>
        <v>0</v>
      </c>
      <c r="X64" s="199">
        <f t="shared" si="13"/>
        <v>0</v>
      </c>
      <c r="Y64" s="199">
        <f t="shared" si="13"/>
        <v>0</v>
      </c>
      <c r="Z64" s="199">
        <f t="shared" si="13"/>
        <v>0</v>
      </c>
      <c r="AA64" s="199">
        <f t="shared" si="13"/>
        <v>0</v>
      </c>
      <c r="AB64" s="199">
        <f t="shared" si="13"/>
        <v>0</v>
      </c>
      <c r="AC64" s="199">
        <f t="shared" si="13"/>
        <v>0</v>
      </c>
      <c r="AD64" s="199">
        <f t="shared" si="13"/>
        <v>0</v>
      </c>
      <c r="AE64" s="199">
        <f t="shared" si="13"/>
        <v>0</v>
      </c>
      <c r="AF64" s="199">
        <f t="shared" si="13"/>
        <v>0</v>
      </c>
      <c r="AG64" s="199">
        <f t="shared" si="13"/>
        <v>0</v>
      </c>
      <c r="AH64" s="199">
        <f t="shared" si="13"/>
        <v>0</v>
      </c>
      <c r="AI64" s="199">
        <f t="shared" si="13"/>
        <v>0</v>
      </c>
      <c r="AJ64" s="199">
        <f t="shared" si="13"/>
        <v>0</v>
      </c>
      <c r="AK64" s="199">
        <f t="shared" si="13"/>
        <v>0</v>
      </c>
      <c r="AL64" s="199">
        <f t="shared" si="13"/>
        <v>0</v>
      </c>
      <c r="AM64" s="199">
        <f t="shared" si="13"/>
        <v>0</v>
      </c>
      <c r="AN64" s="199">
        <f t="shared" si="13"/>
        <v>0</v>
      </c>
      <c r="AO64" s="199">
        <f t="shared" si="13"/>
        <v>0</v>
      </c>
      <c r="AP64" s="199">
        <f t="shared" si="13"/>
        <v>0</v>
      </c>
      <c r="AQ64" s="199">
        <f t="shared" si="13"/>
        <v>0</v>
      </c>
      <c r="AR64" s="199">
        <f t="shared" si="13"/>
        <v>0</v>
      </c>
      <c r="AS64" s="199">
        <f t="shared" si="13"/>
        <v>0</v>
      </c>
      <c r="AT64" s="199">
        <f t="shared" ref="AT64:BK64" si="14">IFERROR(AT$63*AT17/SUM(AT$17:AT$19),0)</f>
        <v>0</v>
      </c>
      <c r="AU64" s="199">
        <f t="shared" si="14"/>
        <v>0</v>
      </c>
      <c r="AV64" s="199">
        <f t="shared" si="14"/>
        <v>0</v>
      </c>
      <c r="AW64" s="199">
        <f t="shared" si="14"/>
        <v>0</v>
      </c>
      <c r="AX64" s="199">
        <f t="shared" si="14"/>
        <v>0</v>
      </c>
      <c r="AY64" s="199">
        <f t="shared" si="14"/>
        <v>0</v>
      </c>
      <c r="AZ64" s="199">
        <f t="shared" si="14"/>
        <v>0</v>
      </c>
      <c r="BA64" s="199">
        <f t="shared" si="14"/>
        <v>0</v>
      </c>
      <c r="BB64" s="199">
        <f t="shared" si="14"/>
        <v>0</v>
      </c>
      <c r="BC64" s="199">
        <f t="shared" si="14"/>
        <v>0</v>
      </c>
      <c r="BD64" s="199">
        <f t="shared" si="14"/>
        <v>0</v>
      </c>
      <c r="BE64" s="199">
        <f t="shared" si="14"/>
        <v>0</v>
      </c>
      <c r="BF64" s="199">
        <f t="shared" si="14"/>
        <v>0</v>
      </c>
      <c r="BG64" s="199">
        <f t="shared" si="14"/>
        <v>0</v>
      </c>
      <c r="BH64" s="199">
        <f t="shared" si="14"/>
        <v>0</v>
      </c>
      <c r="BI64" s="199">
        <f t="shared" si="14"/>
        <v>0</v>
      </c>
      <c r="BJ64" s="199">
        <f t="shared" si="14"/>
        <v>0</v>
      </c>
      <c r="BK64" s="199">
        <f t="shared" si="14"/>
        <v>0</v>
      </c>
    </row>
    <row r="65" spans="2:64">
      <c r="C65" s="236" t="s">
        <v>404</v>
      </c>
      <c r="G65" t="s">
        <v>167</v>
      </c>
      <c r="N65" s="199">
        <f t="shared" ref="N65:AS65" si="15">IFERROR(N$63*N18/SUM(N$17:N$19),0)</f>
        <v>0</v>
      </c>
      <c r="O65" s="199">
        <f t="shared" si="15"/>
        <v>0</v>
      </c>
      <c r="P65" s="199">
        <f t="shared" si="15"/>
        <v>0</v>
      </c>
      <c r="Q65" s="199">
        <f t="shared" si="15"/>
        <v>0</v>
      </c>
      <c r="R65" s="199">
        <f t="shared" si="15"/>
        <v>0</v>
      </c>
      <c r="S65" s="199">
        <f t="shared" si="15"/>
        <v>0</v>
      </c>
      <c r="T65" s="199">
        <f t="shared" si="15"/>
        <v>0</v>
      </c>
      <c r="U65" s="199">
        <f t="shared" si="15"/>
        <v>0</v>
      </c>
      <c r="V65" s="199">
        <f t="shared" si="15"/>
        <v>0</v>
      </c>
      <c r="W65" s="199">
        <f t="shared" si="15"/>
        <v>0</v>
      </c>
      <c r="X65" s="199">
        <f t="shared" si="15"/>
        <v>0</v>
      </c>
      <c r="Y65" s="199">
        <f t="shared" si="15"/>
        <v>0</v>
      </c>
      <c r="Z65" s="199">
        <f t="shared" si="15"/>
        <v>0</v>
      </c>
      <c r="AA65" s="199">
        <f t="shared" si="15"/>
        <v>0</v>
      </c>
      <c r="AB65" s="199">
        <f t="shared" si="15"/>
        <v>0</v>
      </c>
      <c r="AC65" s="199">
        <f t="shared" si="15"/>
        <v>0</v>
      </c>
      <c r="AD65" s="199">
        <f t="shared" si="15"/>
        <v>0</v>
      </c>
      <c r="AE65" s="199">
        <f t="shared" si="15"/>
        <v>0</v>
      </c>
      <c r="AF65" s="199">
        <f t="shared" si="15"/>
        <v>0</v>
      </c>
      <c r="AG65" s="199">
        <f t="shared" si="15"/>
        <v>0</v>
      </c>
      <c r="AH65" s="199">
        <f t="shared" si="15"/>
        <v>0</v>
      </c>
      <c r="AI65" s="199">
        <f t="shared" si="15"/>
        <v>0</v>
      </c>
      <c r="AJ65" s="199">
        <f t="shared" si="15"/>
        <v>0</v>
      </c>
      <c r="AK65" s="199">
        <f t="shared" si="15"/>
        <v>0</v>
      </c>
      <c r="AL65" s="199">
        <f t="shared" si="15"/>
        <v>0</v>
      </c>
      <c r="AM65" s="199">
        <f t="shared" si="15"/>
        <v>0</v>
      </c>
      <c r="AN65" s="199">
        <f t="shared" si="15"/>
        <v>0</v>
      </c>
      <c r="AO65" s="199">
        <f t="shared" si="15"/>
        <v>0</v>
      </c>
      <c r="AP65" s="199">
        <f t="shared" si="15"/>
        <v>0</v>
      </c>
      <c r="AQ65" s="199">
        <f t="shared" si="15"/>
        <v>0</v>
      </c>
      <c r="AR65" s="199">
        <f t="shared" si="15"/>
        <v>0</v>
      </c>
      <c r="AS65" s="199">
        <f t="shared" si="15"/>
        <v>0</v>
      </c>
      <c r="AT65" s="199">
        <f t="shared" ref="AT65:BK65" si="16">IFERROR(AT$63*AT18/SUM(AT$17:AT$19),0)</f>
        <v>0</v>
      </c>
      <c r="AU65" s="199">
        <f t="shared" si="16"/>
        <v>0</v>
      </c>
      <c r="AV65" s="199">
        <f t="shared" si="16"/>
        <v>0</v>
      </c>
      <c r="AW65" s="199">
        <f t="shared" si="16"/>
        <v>0</v>
      </c>
      <c r="AX65" s="199">
        <f t="shared" si="16"/>
        <v>0</v>
      </c>
      <c r="AY65" s="199">
        <f t="shared" si="16"/>
        <v>0</v>
      </c>
      <c r="AZ65" s="199">
        <f t="shared" si="16"/>
        <v>0</v>
      </c>
      <c r="BA65" s="199">
        <f t="shared" si="16"/>
        <v>0</v>
      </c>
      <c r="BB65" s="199">
        <f t="shared" si="16"/>
        <v>0</v>
      </c>
      <c r="BC65" s="199">
        <f t="shared" si="16"/>
        <v>0</v>
      </c>
      <c r="BD65" s="199">
        <f t="shared" si="16"/>
        <v>0</v>
      </c>
      <c r="BE65" s="199">
        <f t="shared" si="16"/>
        <v>0</v>
      </c>
      <c r="BF65" s="199">
        <f t="shared" si="16"/>
        <v>0</v>
      </c>
      <c r="BG65" s="199">
        <f t="shared" si="16"/>
        <v>0</v>
      </c>
      <c r="BH65" s="199">
        <f t="shared" si="16"/>
        <v>0</v>
      </c>
      <c r="BI65" s="199">
        <f t="shared" si="16"/>
        <v>0</v>
      </c>
      <c r="BJ65" s="199">
        <f t="shared" si="16"/>
        <v>0</v>
      </c>
      <c r="BK65" s="199">
        <f t="shared" si="16"/>
        <v>0</v>
      </c>
    </row>
    <row r="66" spans="2:64">
      <c r="C66" s="236" t="s">
        <v>405</v>
      </c>
      <c r="G66" t="s">
        <v>167</v>
      </c>
      <c r="N66" s="199">
        <f>IFERROR(N$63*N19/SUM(N$17:N$19),0)</f>
        <v>0</v>
      </c>
      <c r="O66" s="199">
        <f t="shared" ref="O66:BK66" si="17">IFERROR(O$63*O19/SUM(O$17:O$19),0)</f>
        <v>0</v>
      </c>
      <c r="P66" s="199">
        <f t="shared" si="17"/>
        <v>0</v>
      </c>
      <c r="Q66" s="199">
        <f t="shared" si="17"/>
        <v>0</v>
      </c>
      <c r="R66" s="199">
        <f t="shared" si="17"/>
        <v>0</v>
      </c>
      <c r="S66" s="199">
        <f t="shared" si="17"/>
        <v>0</v>
      </c>
      <c r="T66" s="199">
        <f t="shared" si="17"/>
        <v>0</v>
      </c>
      <c r="U66" s="199">
        <f t="shared" si="17"/>
        <v>0</v>
      </c>
      <c r="V66" s="199">
        <f t="shared" si="17"/>
        <v>0</v>
      </c>
      <c r="W66" s="199">
        <f t="shared" si="17"/>
        <v>0</v>
      </c>
      <c r="X66" s="199">
        <f t="shared" si="17"/>
        <v>0</v>
      </c>
      <c r="Y66" s="199">
        <f t="shared" si="17"/>
        <v>0</v>
      </c>
      <c r="Z66" s="199">
        <f t="shared" si="17"/>
        <v>0</v>
      </c>
      <c r="AA66" s="199">
        <f t="shared" si="17"/>
        <v>0</v>
      </c>
      <c r="AB66" s="199">
        <f t="shared" si="17"/>
        <v>0</v>
      </c>
      <c r="AC66" s="199">
        <f t="shared" si="17"/>
        <v>0</v>
      </c>
      <c r="AD66" s="199">
        <f t="shared" si="17"/>
        <v>0</v>
      </c>
      <c r="AE66" s="199">
        <f t="shared" si="17"/>
        <v>0</v>
      </c>
      <c r="AF66" s="199">
        <f t="shared" si="17"/>
        <v>0</v>
      </c>
      <c r="AG66" s="199">
        <f t="shared" si="17"/>
        <v>0</v>
      </c>
      <c r="AH66" s="199">
        <f t="shared" si="17"/>
        <v>0</v>
      </c>
      <c r="AI66" s="199">
        <f t="shared" si="17"/>
        <v>0</v>
      </c>
      <c r="AJ66" s="199">
        <f t="shared" si="17"/>
        <v>0</v>
      </c>
      <c r="AK66" s="199">
        <f t="shared" si="17"/>
        <v>0</v>
      </c>
      <c r="AL66" s="199">
        <f t="shared" si="17"/>
        <v>0</v>
      </c>
      <c r="AM66" s="199">
        <f t="shared" si="17"/>
        <v>0</v>
      </c>
      <c r="AN66" s="199">
        <f t="shared" si="17"/>
        <v>0</v>
      </c>
      <c r="AO66" s="199">
        <f t="shared" si="17"/>
        <v>0</v>
      </c>
      <c r="AP66" s="199">
        <f t="shared" si="17"/>
        <v>0</v>
      </c>
      <c r="AQ66" s="199">
        <f t="shared" si="17"/>
        <v>0</v>
      </c>
      <c r="AR66" s="199">
        <f t="shared" si="17"/>
        <v>0</v>
      </c>
      <c r="AS66" s="199">
        <f t="shared" si="17"/>
        <v>0</v>
      </c>
      <c r="AT66" s="199">
        <f t="shared" si="17"/>
        <v>0</v>
      </c>
      <c r="AU66" s="199">
        <f t="shared" si="17"/>
        <v>0</v>
      </c>
      <c r="AV66" s="199">
        <f t="shared" si="17"/>
        <v>0</v>
      </c>
      <c r="AW66" s="199">
        <f t="shared" si="17"/>
        <v>0</v>
      </c>
      <c r="AX66" s="199">
        <f t="shared" si="17"/>
        <v>0</v>
      </c>
      <c r="AY66" s="199">
        <f t="shared" si="17"/>
        <v>0</v>
      </c>
      <c r="AZ66" s="199">
        <f t="shared" si="17"/>
        <v>0</v>
      </c>
      <c r="BA66" s="199">
        <f t="shared" si="17"/>
        <v>0</v>
      </c>
      <c r="BB66" s="199">
        <f t="shared" si="17"/>
        <v>0</v>
      </c>
      <c r="BC66" s="199">
        <f t="shared" si="17"/>
        <v>0</v>
      </c>
      <c r="BD66" s="199">
        <f t="shared" si="17"/>
        <v>0</v>
      </c>
      <c r="BE66" s="199">
        <f t="shared" si="17"/>
        <v>0</v>
      </c>
      <c r="BF66" s="199">
        <f t="shared" si="17"/>
        <v>0</v>
      </c>
      <c r="BG66" s="199">
        <f t="shared" si="17"/>
        <v>0</v>
      </c>
      <c r="BH66" s="199">
        <f t="shared" si="17"/>
        <v>0</v>
      </c>
      <c r="BI66" s="199">
        <f t="shared" si="17"/>
        <v>0</v>
      </c>
      <c r="BJ66" s="199">
        <f t="shared" si="17"/>
        <v>0</v>
      </c>
      <c r="BK66" s="199">
        <f t="shared" si="17"/>
        <v>0</v>
      </c>
    </row>
    <row r="67" spans="2:64">
      <c r="C67" s="236"/>
      <c r="N67" s="188" t="b">
        <f>ROUND(N63,0)=ROUND(SUM(N64:N66),0)</f>
        <v>1</v>
      </c>
      <c r="O67" s="188" t="b">
        <f t="shared" ref="O67:BK67" si="18">ROUND(O63,0)=ROUND(SUM(O64:O66),0)</f>
        <v>1</v>
      </c>
      <c r="P67" s="188" t="b">
        <f t="shared" si="18"/>
        <v>1</v>
      </c>
      <c r="Q67" s="188" t="b">
        <f t="shared" si="18"/>
        <v>1</v>
      </c>
      <c r="R67" s="188" t="b">
        <f t="shared" si="18"/>
        <v>1</v>
      </c>
      <c r="S67" s="188" t="b">
        <f t="shared" si="18"/>
        <v>1</v>
      </c>
      <c r="T67" s="188" t="b">
        <f t="shared" si="18"/>
        <v>1</v>
      </c>
      <c r="U67" s="188" t="b">
        <f t="shared" si="18"/>
        <v>1</v>
      </c>
      <c r="V67" s="188" t="b">
        <f t="shared" si="18"/>
        <v>1</v>
      </c>
      <c r="W67" s="188" t="b">
        <f t="shared" si="18"/>
        <v>1</v>
      </c>
      <c r="X67" s="188" t="b">
        <f t="shared" si="18"/>
        <v>1</v>
      </c>
      <c r="Y67" s="188" t="b">
        <f t="shared" si="18"/>
        <v>1</v>
      </c>
      <c r="Z67" s="188" t="b">
        <f t="shared" si="18"/>
        <v>1</v>
      </c>
      <c r="AA67" s="188" t="b">
        <f t="shared" si="18"/>
        <v>1</v>
      </c>
      <c r="AB67" s="188" t="b">
        <f t="shared" si="18"/>
        <v>1</v>
      </c>
      <c r="AC67" s="188" t="b">
        <f t="shared" si="18"/>
        <v>1</v>
      </c>
      <c r="AD67" s="188" t="b">
        <f t="shared" si="18"/>
        <v>1</v>
      </c>
      <c r="AE67" s="188" t="b">
        <f t="shared" si="18"/>
        <v>1</v>
      </c>
      <c r="AF67" s="188" t="b">
        <f t="shared" si="18"/>
        <v>1</v>
      </c>
      <c r="AG67" s="188" t="b">
        <f t="shared" si="18"/>
        <v>1</v>
      </c>
      <c r="AH67" s="188" t="b">
        <f t="shared" si="18"/>
        <v>1</v>
      </c>
      <c r="AI67" s="188" t="b">
        <f t="shared" si="18"/>
        <v>1</v>
      </c>
      <c r="AJ67" s="188" t="b">
        <f t="shared" si="18"/>
        <v>1</v>
      </c>
      <c r="AK67" s="188" t="b">
        <f t="shared" si="18"/>
        <v>1</v>
      </c>
      <c r="AL67" s="188" t="b">
        <f t="shared" si="18"/>
        <v>1</v>
      </c>
      <c r="AM67" s="188" t="b">
        <f t="shared" si="18"/>
        <v>1</v>
      </c>
      <c r="AN67" s="188" t="b">
        <f t="shared" si="18"/>
        <v>1</v>
      </c>
      <c r="AO67" s="188" t="b">
        <f t="shared" si="18"/>
        <v>1</v>
      </c>
      <c r="AP67" s="188" t="b">
        <f t="shared" si="18"/>
        <v>1</v>
      </c>
      <c r="AQ67" s="188" t="b">
        <f t="shared" si="18"/>
        <v>1</v>
      </c>
      <c r="AR67" s="188" t="b">
        <f t="shared" si="18"/>
        <v>1</v>
      </c>
      <c r="AS67" s="188" t="b">
        <f t="shared" si="18"/>
        <v>1</v>
      </c>
      <c r="AT67" s="188" t="b">
        <f t="shared" si="18"/>
        <v>1</v>
      </c>
      <c r="AU67" s="188" t="b">
        <f t="shared" si="18"/>
        <v>1</v>
      </c>
      <c r="AV67" s="188" t="b">
        <f t="shared" si="18"/>
        <v>1</v>
      </c>
      <c r="AW67" s="188" t="b">
        <f t="shared" si="18"/>
        <v>1</v>
      </c>
      <c r="AX67" s="188" t="b">
        <f t="shared" si="18"/>
        <v>1</v>
      </c>
      <c r="AY67" s="188" t="b">
        <f t="shared" si="18"/>
        <v>1</v>
      </c>
      <c r="AZ67" s="188" t="b">
        <f t="shared" si="18"/>
        <v>1</v>
      </c>
      <c r="BA67" s="188" t="b">
        <f t="shared" si="18"/>
        <v>1</v>
      </c>
      <c r="BB67" s="188" t="b">
        <f t="shared" si="18"/>
        <v>1</v>
      </c>
      <c r="BC67" s="188" t="b">
        <f t="shared" si="18"/>
        <v>1</v>
      </c>
      <c r="BD67" s="188" t="b">
        <f t="shared" si="18"/>
        <v>1</v>
      </c>
      <c r="BE67" s="188" t="b">
        <f t="shared" si="18"/>
        <v>1</v>
      </c>
      <c r="BF67" s="188" t="b">
        <f t="shared" si="18"/>
        <v>1</v>
      </c>
      <c r="BG67" s="188" t="b">
        <f t="shared" si="18"/>
        <v>1</v>
      </c>
      <c r="BH67" s="188" t="b">
        <f t="shared" si="18"/>
        <v>1</v>
      </c>
      <c r="BI67" s="188" t="b">
        <f t="shared" si="18"/>
        <v>1</v>
      </c>
      <c r="BJ67" s="188" t="b">
        <f t="shared" si="18"/>
        <v>1</v>
      </c>
      <c r="BK67" s="188" t="b">
        <f t="shared" si="18"/>
        <v>1</v>
      </c>
    </row>
    <row r="68" spans="2:64" ht="15.75">
      <c r="B68" s="17" t="s">
        <v>367</v>
      </c>
    </row>
    <row r="69" spans="2:64">
      <c r="F69" s="53" t="s">
        <v>349</v>
      </c>
      <c r="G69" s="53" t="s">
        <v>100</v>
      </c>
      <c r="N69" s="111">
        <f t="shared" ref="N69:BK69" si="19">N9*N48</f>
        <v>0</v>
      </c>
      <c r="O69" s="111">
        <f t="shared" si="19"/>
        <v>0</v>
      </c>
      <c r="P69" s="111" t="e">
        <f t="shared" si="19"/>
        <v>#DIV/0!</v>
      </c>
      <c r="Q69" s="111" t="e">
        <f t="shared" si="19"/>
        <v>#DIV/0!</v>
      </c>
      <c r="R69" s="111" t="e">
        <f t="shared" si="19"/>
        <v>#DIV/0!</v>
      </c>
      <c r="S69" s="111" t="e">
        <f t="shared" si="19"/>
        <v>#DIV/0!</v>
      </c>
      <c r="T69" s="111" t="e">
        <f t="shared" si="19"/>
        <v>#DIV/0!</v>
      </c>
      <c r="U69" s="111" t="e">
        <f t="shared" si="19"/>
        <v>#DIV/0!</v>
      </c>
      <c r="V69" s="111" t="e">
        <f t="shared" si="19"/>
        <v>#DIV/0!</v>
      </c>
      <c r="W69" s="111" t="e">
        <f t="shared" si="19"/>
        <v>#DIV/0!</v>
      </c>
      <c r="X69" s="111" t="e">
        <f t="shared" si="19"/>
        <v>#DIV/0!</v>
      </c>
      <c r="Y69" s="111" t="e">
        <f t="shared" si="19"/>
        <v>#DIV/0!</v>
      </c>
      <c r="Z69" s="111" t="e">
        <f t="shared" si="19"/>
        <v>#DIV/0!</v>
      </c>
      <c r="AA69" s="111" t="e">
        <f t="shared" si="19"/>
        <v>#DIV/0!</v>
      </c>
      <c r="AB69" s="111" t="e">
        <f t="shared" si="19"/>
        <v>#DIV/0!</v>
      </c>
      <c r="AC69" s="111" t="e">
        <f t="shared" si="19"/>
        <v>#DIV/0!</v>
      </c>
      <c r="AD69" s="111" t="e">
        <f t="shared" si="19"/>
        <v>#DIV/0!</v>
      </c>
      <c r="AE69" s="111" t="e">
        <f t="shared" si="19"/>
        <v>#DIV/0!</v>
      </c>
      <c r="AF69" s="111" t="e">
        <f t="shared" si="19"/>
        <v>#DIV/0!</v>
      </c>
      <c r="AG69" s="111" t="e">
        <f t="shared" si="19"/>
        <v>#DIV/0!</v>
      </c>
      <c r="AH69" s="111" t="e">
        <f t="shared" si="19"/>
        <v>#DIV/0!</v>
      </c>
      <c r="AI69" s="111" t="e">
        <f t="shared" si="19"/>
        <v>#DIV/0!</v>
      </c>
      <c r="AJ69" s="111" t="e">
        <f t="shared" si="19"/>
        <v>#DIV/0!</v>
      </c>
      <c r="AK69" s="111" t="e">
        <f t="shared" si="19"/>
        <v>#DIV/0!</v>
      </c>
      <c r="AL69" s="111" t="e">
        <f t="shared" si="19"/>
        <v>#DIV/0!</v>
      </c>
      <c r="AM69" s="111" t="e">
        <f t="shared" si="19"/>
        <v>#DIV/0!</v>
      </c>
      <c r="AN69" s="111" t="e">
        <f t="shared" si="19"/>
        <v>#DIV/0!</v>
      </c>
      <c r="AO69" s="111" t="e">
        <f t="shared" si="19"/>
        <v>#DIV/0!</v>
      </c>
      <c r="AP69" s="111" t="e">
        <f t="shared" si="19"/>
        <v>#DIV/0!</v>
      </c>
      <c r="AQ69" s="111" t="e">
        <f t="shared" si="19"/>
        <v>#DIV/0!</v>
      </c>
      <c r="AR69" s="111" t="e">
        <f t="shared" si="19"/>
        <v>#DIV/0!</v>
      </c>
      <c r="AS69" s="111" t="e">
        <f t="shared" si="19"/>
        <v>#DIV/0!</v>
      </c>
      <c r="AT69" s="111" t="e">
        <f t="shared" si="19"/>
        <v>#DIV/0!</v>
      </c>
      <c r="AU69" s="111" t="e">
        <f t="shared" si="19"/>
        <v>#DIV/0!</v>
      </c>
      <c r="AV69" s="111" t="e">
        <f t="shared" si="19"/>
        <v>#DIV/0!</v>
      </c>
      <c r="AW69" s="111" t="e">
        <f t="shared" si="19"/>
        <v>#DIV/0!</v>
      </c>
      <c r="AX69" s="111" t="e">
        <f t="shared" si="19"/>
        <v>#DIV/0!</v>
      </c>
      <c r="AY69" s="111" t="e">
        <f t="shared" si="19"/>
        <v>#DIV/0!</v>
      </c>
      <c r="AZ69" s="111" t="e">
        <f t="shared" si="19"/>
        <v>#DIV/0!</v>
      </c>
      <c r="BA69" s="111" t="e">
        <f t="shared" si="19"/>
        <v>#DIV/0!</v>
      </c>
      <c r="BB69" s="111" t="e">
        <f t="shared" si="19"/>
        <v>#DIV/0!</v>
      </c>
      <c r="BC69" s="111" t="e">
        <f t="shared" si="19"/>
        <v>#DIV/0!</v>
      </c>
      <c r="BD69" s="111" t="e">
        <f t="shared" si="19"/>
        <v>#DIV/0!</v>
      </c>
      <c r="BE69" s="111" t="e">
        <f t="shared" si="19"/>
        <v>#DIV/0!</v>
      </c>
      <c r="BF69" s="111" t="e">
        <f t="shared" si="19"/>
        <v>#DIV/0!</v>
      </c>
      <c r="BG69" s="111" t="e">
        <f t="shared" si="19"/>
        <v>#DIV/0!</v>
      </c>
      <c r="BH69" s="111" t="e">
        <f t="shared" si="19"/>
        <v>#DIV/0!</v>
      </c>
      <c r="BI69" s="111" t="e">
        <f t="shared" si="19"/>
        <v>#DIV/0!</v>
      </c>
      <c r="BJ69" s="111" t="e">
        <f t="shared" si="19"/>
        <v>#DIV/0!</v>
      </c>
      <c r="BK69" s="111" t="e">
        <f t="shared" si="19"/>
        <v>#DIV/0!</v>
      </c>
      <c r="BL69" s="114" t="s">
        <v>115</v>
      </c>
    </row>
    <row r="70" spans="2:64">
      <c r="C70" s="57" t="s">
        <v>385</v>
      </c>
      <c r="N70" s="59">
        <f>Mercado!Q51</f>
        <v>0</v>
      </c>
      <c r="O70" s="59">
        <f>Mercado!R51</f>
        <v>0</v>
      </c>
      <c r="P70" s="59">
        <f>Mercado!S51</f>
        <v>0</v>
      </c>
      <c r="Q70" s="59">
        <f>Mercado!T51</f>
        <v>0</v>
      </c>
      <c r="R70" s="59">
        <f>Mercado!U51</f>
        <v>0</v>
      </c>
      <c r="S70" s="59">
        <f>Mercado!V51</f>
        <v>0</v>
      </c>
      <c r="T70" s="59">
        <f>Mercado!W51</f>
        <v>0</v>
      </c>
      <c r="U70" s="59">
        <f>Mercado!X51</f>
        <v>0</v>
      </c>
      <c r="V70" s="59">
        <f>Mercado!Y51</f>
        <v>0</v>
      </c>
      <c r="W70" s="59">
        <f>Mercado!Z51</f>
        <v>0</v>
      </c>
      <c r="X70" s="59">
        <f>Mercado!AA51</f>
        <v>0</v>
      </c>
      <c r="Y70" s="59">
        <f>Mercado!AB51</f>
        <v>0</v>
      </c>
      <c r="Z70" s="59">
        <f>Mercado!AC51</f>
        <v>0</v>
      </c>
      <c r="AA70" s="59">
        <f>Mercado!AD51</f>
        <v>0</v>
      </c>
      <c r="AB70" s="59">
        <f>Mercado!AE51</f>
        <v>0</v>
      </c>
      <c r="AC70" s="59">
        <f>Mercado!AF51</f>
        <v>0</v>
      </c>
      <c r="AD70" s="59">
        <f>Mercado!AG51</f>
        <v>0</v>
      </c>
      <c r="AE70" s="59">
        <f>Mercado!AH51</f>
        <v>0</v>
      </c>
      <c r="AF70" s="59">
        <f>Mercado!AI51</f>
        <v>0</v>
      </c>
      <c r="AG70" s="59">
        <f>Mercado!AJ51</f>
        <v>0</v>
      </c>
      <c r="AH70" s="59">
        <f>Mercado!AK51</f>
        <v>0</v>
      </c>
      <c r="AI70" s="59">
        <f>Mercado!AL51</f>
        <v>0</v>
      </c>
      <c r="AJ70" s="59">
        <f>Mercado!AM51</f>
        <v>0</v>
      </c>
      <c r="AK70" s="59">
        <f>Mercado!AN51</f>
        <v>0</v>
      </c>
      <c r="AL70" s="59">
        <f>Mercado!AO51</f>
        <v>0</v>
      </c>
      <c r="AM70" s="59">
        <f>Mercado!AP51</f>
        <v>0</v>
      </c>
      <c r="AN70" s="59">
        <f>Mercado!AQ51</f>
        <v>0</v>
      </c>
      <c r="AO70" s="59">
        <f>Mercado!AR51</f>
        <v>0</v>
      </c>
      <c r="AP70" s="59">
        <f>Mercado!AS51</f>
        <v>0</v>
      </c>
      <c r="AQ70" s="59">
        <f>Mercado!AT51</f>
        <v>0</v>
      </c>
      <c r="AR70" s="59">
        <f>Mercado!AU51</f>
        <v>0</v>
      </c>
      <c r="AS70" s="59">
        <f>Mercado!AV51</f>
        <v>0</v>
      </c>
      <c r="AT70" s="59">
        <f>Mercado!AW51</f>
        <v>0</v>
      </c>
      <c r="AU70" s="59">
        <f>Mercado!AX51</f>
        <v>0</v>
      </c>
      <c r="AV70" s="59">
        <f>Mercado!AY51</f>
        <v>0</v>
      </c>
      <c r="AW70" s="59">
        <f>Mercado!AZ51</f>
        <v>0</v>
      </c>
      <c r="AX70" s="59">
        <f>Mercado!BA51</f>
        <v>0</v>
      </c>
      <c r="AY70" s="59">
        <f>Mercado!BB51</f>
        <v>0</v>
      </c>
      <c r="AZ70" s="59">
        <f>Mercado!BC51</f>
        <v>0</v>
      </c>
      <c r="BA70" s="59">
        <f>Mercado!BD51</f>
        <v>0</v>
      </c>
      <c r="BB70" s="59">
        <f>Mercado!BE51</f>
        <v>0</v>
      </c>
      <c r="BC70" s="59">
        <f>Mercado!BF51</f>
        <v>0</v>
      </c>
      <c r="BD70" s="59">
        <f>Mercado!BG51</f>
        <v>0</v>
      </c>
      <c r="BE70" s="59">
        <f>Mercado!BH51</f>
        <v>0</v>
      </c>
      <c r="BF70" s="59">
        <f>Mercado!BI51</f>
        <v>0</v>
      </c>
      <c r="BG70" s="59">
        <f>Mercado!BJ51</f>
        <v>0</v>
      </c>
      <c r="BH70" s="59">
        <f>Mercado!BK51</f>
        <v>0</v>
      </c>
      <c r="BI70" s="59">
        <f>Mercado!BL51</f>
        <v>0</v>
      </c>
      <c r="BJ70" s="59">
        <f>Mercado!BM51</f>
        <v>0</v>
      </c>
      <c r="BK70" s="59">
        <f>Mercado!BN51</f>
        <v>0</v>
      </c>
      <c r="BL70" s="19"/>
    </row>
    <row r="72" spans="2:64" ht="15.75">
      <c r="B72" s="17" t="s">
        <v>368</v>
      </c>
    </row>
    <row r="74" spans="2:64">
      <c r="C74" s="51" t="str">
        <f t="array" ref="C74:C103">Mobile.Retail.Services</f>
        <v>Llamadas on-net</v>
      </c>
      <c r="G74" s="51" t="str">
        <f t="array" ref="G74:G103">Mobile.Retail.Services.Units</f>
        <v>minutos</v>
      </c>
      <c r="N74" s="110">
        <f>N54</f>
        <v>0</v>
      </c>
      <c r="O74" s="110">
        <f t="shared" ref="O74:BK74" si="20">O54</f>
        <v>0</v>
      </c>
      <c r="P74" s="110" t="e">
        <f t="shared" si="20"/>
        <v>#DIV/0!</v>
      </c>
      <c r="Q74" s="110" t="e">
        <f t="shared" si="20"/>
        <v>#DIV/0!</v>
      </c>
      <c r="R74" s="110" t="e">
        <f t="shared" si="20"/>
        <v>#DIV/0!</v>
      </c>
      <c r="S74" s="110" t="e">
        <f t="shared" si="20"/>
        <v>#DIV/0!</v>
      </c>
      <c r="T74" s="110" t="e">
        <f t="shared" si="20"/>
        <v>#DIV/0!</v>
      </c>
      <c r="U74" s="110" t="e">
        <f t="shared" si="20"/>
        <v>#DIV/0!</v>
      </c>
      <c r="V74" s="110" t="e">
        <f t="shared" si="20"/>
        <v>#DIV/0!</v>
      </c>
      <c r="W74" s="110" t="e">
        <f t="shared" si="20"/>
        <v>#DIV/0!</v>
      </c>
      <c r="X74" s="110" t="e">
        <f t="shared" si="20"/>
        <v>#DIV/0!</v>
      </c>
      <c r="Y74" s="110" t="e">
        <f t="shared" si="20"/>
        <v>#DIV/0!</v>
      </c>
      <c r="Z74" s="110" t="e">
        <f t="shared" si="20"/>
        <v>#DIV/0!</v>
      </c>
      <c r="AA74" s="110" t="e">
        <f t="shared" si="20"/>
        <v>#DIV/0!</v>
      </c>
      <c r="AB74" s="110" t="e">
        <f t="shared" si="20"/>
        <v>#DIV/0!</v>
      </c>
      <c r="AC74" s="110" t="e">
        <f t="shared" si="20"/>
        <v>#DIV/0!</v>
      </c>
      <c r="AD74" s="110" t="e">
        <f t="shared" si="20"/>
        <v>#DIV/0!</v>
      </c>
      <c r="AE74" s="110" t="e">
        <f t="shared" si="20"/>
        <v>#DIV/0!</v>
      </c>
      <c r="AF74" s="110" t="e">
        <f t="shared" si="20"/>
        <v>#DIV/0!</v>
      </c>
      <c r="AG74" s="110" t="e">
        <f t="shared" si="20"/>
        <v>#DIV/0!</v>
      </c>
      <c r="AH74" s="110" t="e">
        <f t="shared" si="20"/>
        <v>#DIV/0!</v>
      </c>
      <c r="AI74" s="110" t="e">
        <f t="shared" si="20"/>
        <v>#DIV/0!</v>
      </c>
      <c r="AJ74" s="110" t="e">
        <f t="shared" si="20"/>
        <v>#DIV/0!</v>
      </c>
      <c r="AK74" s="110" t="e">
        <f t="shared" si="20"/>
        <v>#DIV/0!</v>
      </c>
      <c r="AL74" s="110" t="e">
        <f t="shared" si="20"/>
        <v>#DIV/0!</v>
      </c>
      <c r="AM74" s="110" t="e">
        <f t="shared" si="20"/>
        <v>#DIV/0!</v>
      </c>
      <c r="AN74" s="110" t="e">
        <f t="shared" si="20"/>
        <v>#DIV/0!</v>
      </c>
      <c r="AO74" s="110" t="e">
        <f t="shared" si="20"/>
        <v>#DIV/0!</v>
      </c>
      <c r="AP74" s="110" t="e">
        <f t="shared" si="20"/>
        <v>#DIV/0!</v>
      </c>
      <c r="AQ74" s="110" t="e">
        <f t="shared" si="20"/>
        <v>#DIV/0!</v>
      </c>
      <c r="AR74" s="110" t="e">
        <f t="shared" si="20"/>
        <v>#DIV/0!</v>
      </c>
      <c r="AS74" s="110" t="e">
        <f t="shared" si="20"/>
        <v>#DIV/0!</v>
      </c>
      <c r="AT74" s="110" t="e">
        <f t="shared" si="20"/>
        <v>#DIV/0!</v>
      </c>
      <c r="AU74" s="110" t="e">
        <f t="shared" si="20"/>
        <v>#DIV/0!</v>
      </c>
      <c r="AV74" s="110" t="e">
        <f t="shared" si="20"/>
        <v>#DIV/0!</v>
      </c>
      <c r="AW74" s="110" t="e">
        <f t="shared" si="20"/>
        <v>#DIV/0!</v>
      </c>
      <c r="AX74" s="110" t="e">
        <f t="shared" si="20"/>
        <v>#DIV/0!</v>
      </c>
      <c r="AY74" s="110" t="e">
        <f t="shared" si="20"/>
        <v>#DIV/0!</v>
      </c>
      <c r="AZ74" s="110" t="e">
        <f t="shared" si="20"/>
        <v>#DIV/0!</v>
      </c>
      <c r="BA74" s="110" t="e">
        <f t="shared" si="20"/>
        <v>#DIV/0!</v>
      </c>
      <c r="BB74" s="110" t="e">
        <f t="shared" si="20"/>
        <v>#DIV/0!</v>
      </c>
      <c r="BC74" s="110" t="e">
        <f t="shared" si="20"/>
        <v>#DIV/0!</v>
      </c>
      <c r="BD74" s="110" t="e">
        <f t="shared" si="20"/>
        <v>#DIV/0!</v>
      </c>
      <c r="BE74" s="110" t="e">
        <f t="shared" si="20"/>
        <v>#DIV/0!</v>
      </c>
      <c r="BF74" s="110" t="e">
        <f t="shared" si="20"/>
        <v>#DIV/0!</v>
      </c>
      <c r="BG74" s="110" t="e">
        <f t="shared" si="20"/>
        <v>#DIV/0!</v>
      </c>
      <c r="BH74" s="110" t="e">
        <f t="shared" si="20"/>
        <v>#DIV/0!</v>
      </c>
      <c r="BI74" s="110" t="e">
        <f t="shared" si="20"/>
        <v>#DIV/0!</v>
      </c>
      <c r="BJ74" s="110" t="e">
        <f t="shared" si="20"/>
        <v>#DIV/0!</v>
      </c>
      <c r="BK74" s="110" t="e">
        <f t="shared" si="20"/>
        <v>#DIV/0!</v>
      </c>
    </row>
    <row r="75" spans="2:64">
      <c r="C75" s="51" t="str">
        <v>Llamadas a redes fijas</v>
      </c>
      <c r="G75" s="51" t="str">
        <v>minutos</v>
      </c>
      <c r="N75" s="110">
        <f t="shared" ref="N75:BK75" si="21">N55</f>
        <v>0</v>
      </c>
      <c r="O75" s="110">
        <f t="shared" si="21"/>
        <v>0</v>
      </c>
      <c r="P75" s="110">
        <f t="shared" si="21"/>
        <v>0</v>
      </c>
      <c r="Q75" s="110">
        <f t="shared" si="21"/>
        <v>0</v>
      </c>
      <c r="R75" s="110">
        <f t="shared" si="21"/>
        <v>0</v>
      </c>
      <c r="S75" s="110">
        <f t="shared" si="21"/>
        <v>0</v>
      </c>
      <c r="T75" s="110">
        <f t="shared" si="21"/>
        <v>0</v>
      </c>
      <c r="U75" s="110">
        <f t="shared" si="21"/>
        <v>0</v>
      </c>
      <c r="V75" s="110">
        <f t="shared" si="21"/>
        <v>0</v>
      </c>
      <c r="W75" s="110">
        <f t="shared" si="21"/>
        <v>0</v>
      </c>
      <c r="X75" s="110">
        <f t="shared" si="21"/>
        <v>0</v>
      </c>
      <c r="Y75" s="110">
        <f t="shared" si="21"/>
        <v>0</v>
      </c>
      <c r="Z75" s="110">
        <f t="shared" si="21"/>
        <v>0</v>
      </c>
      <c r="AA75" s="110">
        <f t="shared" si="21"/>
        <v>0</v>
      </c>
      <c r="AB75" s="110">
        <f t="shared" si="21"/>
        <v>0</v>
      </c>
      <c r="AC75" s="110">
        <f t="shared" si="21"/>
        <v>0</v>
      </c>
      <c r="AD75" s="110">
        <f t="shared" si="21"/>
        <v>0</v>
      </c>
      <c r="AE75" s="110">
        <f t="shared" si="21"/>
        <v>0</v>
      </c>
      <c r="AF75" s="110">
        <f t="shared" si="21"/>
        <v>0</v>
      </c>
      <c r="AG75" s="110">
        <f t="shared" si="21"/>
        <v>0</v>
      </c>
      <c r="AH75" s="110">
        <f t="shared" si="21"/>
        <v>0</v>
      </c>
      <c r="AI75" s="110">
        <f t="shared" si="21"/>
        <v>0</v>
      </c>
      <c r="AJ75" s="110">
        <f t="shared" si="21"/>
        <v>0</v>
      </c>
      <c r="AK75" s="110">
        <f t="shared" si="21"/>
        <v>0</v>
      </c>
      <c r="AL75" s="110">
        <f t="shared" si="21"/>
        <v>0</v>
      </c>
      <c r="AM75" s="110">
        <f t="shared" si="21"/>
        <v>0</v>
      </c>
      <c r="AN75" s="110">
        <f t="shared" si="21"/>
        <v>0</v>
      </c>
      <c r="AO75" s="110">
        <f t="shared" si="21"/>
        <v>0</v>
      </c>
      <c r="AP75" s="110">
        <f t="shared" si="21"/>
        <v>0</v>
      </c>
      <c r="AQ75" s="110">
        <f t="shared" si="21"/>
        <v>0</v>
      </c>
      <c r="AR75" s="110">
        <f t="shared" si="21"/>
        <v>0</v>
      </c>
      <c r="AS75" s="110">
        <f t="shared" si="21"/>
        <v>0</v>
      </c>
      <c r="AT75" s="110">
        <f t="shared" si="21"/>
        <v>0</v>
      </c>
      <c r="AU75" s="110">
        <f t="shared" si="21"/>
        <v>0</v>
      </c>
      <c r="AV75" s="110">
        <f t="shared" si="21"/>
        <v>0</v>
      </c>
      <c r="AW75" s="110">
        <f t="shared" si="21"/>
        <v>0</v>
      </c>
      <c r="AX75" s="110">
        <f t="shared" si="21"/>
        <v>0</v>
      </c>
      <c r="AY75" s="110">
        <f t="shared" si="21"/>
        <v>0</v>
      </c>
      <c r="AZ75" s="110">
        <f t="shared" si="21"/>
        <v>0</v>
      </c>
      <c r="BA75" s="110">
        <f t="shared" si="21"/>
        <v>0</v>
      </c>
      <c r="BB75" s="110">
        <f t="shared" si="21"/>
        <v>0</v>
      </c>
      <c r="BC75" s="110">
        <f t="shared" si="21"/>
        <v>0</v>
      </c>
      <c r="BD75" s="110">
        <f t="shared" si="21"/>
        <v>0</v>
      </c>
      <c r="BE75" s="110">
        <f t="shared" si="21"/>
        <v>0</v>
      </c>
      <c r="BF75" s="110">
        <f t="shared" si="21"/>
        <v>0</v>
      </c>
      <c r="BG75" s="110">
        <f t="shared" si="21"/>
        <v>0</v>
      </c>
      <c r="BH75" s="110">
        <f t="shared" si="21"/>
        <v>0</v>
      </c>
      <c r="BI75" s="110">
        <f t="shared" si="21"/>
        <v>0</v>
      </c>
      <c r="BJ75" s="110">
        <f t="shared" si="21"/>
        <v>0</v>
      </c>
      <c r="BK75" s="110">
        <f t="shared" si="21"/>
        <v>0</v>
      </c>
    </row>
    <row r="76" spans="2:64">
      <c r="C76" s="51" t="str">
        <v>Llamadas a otras redes móviles</v>
      </c>
      <c r="G76" s="51" t="str">
        <v>minutos</v>
      </c>
      <c r="N76" s="110">
        <f t="shared" ref="N76:BK76" si="22">N56</f>
        <v>0</v>
      </c>
      <c r="O76" s="110">
        <f t="shared" si="22"/>
        <v>0</v>
      </c>
      <c r="P76" s="110">
        <f t="shared" si="22"/>
        <v>0</v>
      </c>
      <c r="Q76" s="110">
        <f t="shared" si="22"/>
        <v>0</v>
      </c>
      <c r="R76" s="110">
        <f t="shared" si="22"/>
        <v>0</v>
      </c>
      <c r="S76" s="110">
        <f t="shared" si="22"/>
        <v>0</v>
      </c>
      <c r="T76" s="110">
        <f t="shared" si="22"/>
        <v>0</v>
      </c>
      <c r="U76" s="110">
        <f t="shared" si="22"/>
        <v>0</v>
      </c>
      <c r="V76" s="110">
        <f t="shared" si="22"/>
        <v>0</v>
      </c>
      <c r="W76" s="110">
        <f t="shared" si="22"/>
        <v>0</v>
      </c>
      <c r="X76" s="110">
        <f t="shared" si="22"/>
        <v>0</v>
      </c>
      <c r="Y76" s="110">
        <f t="shared" si="22"/>
        <v>0</v>
      </c>
      <c r="Z76" s="110">
        <f t="shared" si="22"/>
        <v>0</v>
      </c>
      <c r="AA76" s="110">
        <f t="shared" si="22"/>
        <v>0</v>
      </c>
      <c r="AB76" s="110">
        <f t="shared" si="22"/>
        <v>0</v>
      </c>
      <c r="AC76" s="110">
        <f t="shared" si="22"/>
        <v>0</v>
      </c>
      <c r="AD76" s="110">
        <f t="shared" si="22"/>
        <v>0</v>
      </c>
      <c r="AE76" s="110">
        <f t="shared" si="22"/>
        <v>0</v>
      </c>
      <c r="AF76" s="110">
        <f t="shared" si="22"/>
        <v>0</v>
      </c>
      <c r="AG76" s="110">
        <f t="shared" si="22"/>
        <v>0</v>
      </c>
      <c r="AH76" s="110">
        <f t="shared" si="22"/>
        <v>0</v>
      </c>
      <c r="AI76" s="110">
        <f t="shared" si="22"/>
        <v>0</v>
      </c>
      <c r="AJ76" s="110">
        <f t="shared" si="22"/>
        <v>0</v>
      </c>
      <c r="AK76" s="110">
        <f t="shared" si="22"/>
        <v>0</v>
      </c>
      <c r="AL76" s="110">
        <f t="shared" si="22"/>
        <v>0</v>
      </c>
      <c r="AM76" s="110">
        <f t="shared" si="22"/>
        <v>0</v>
      </c>
      <c r="AN76" s="110">
        <f t="shared" si="22"/>
        <v>0</v>
      </c>
      <c r="AO76" s="110">
        <f t="shared" si="22"/>
        <v>0</v>
      </c>
      <c r="AP76" s="110">
        <f t="shared" si="22"/>
        <v>0</v>
      </c>
      <c r="AQ76" s="110">
        <f t="shared" si="22"/>
        <v>0</v>
      </c>
      <c r="AR76" s="110">
        <f t="shared" si="22"/>
        <v>0</v>
      </c>
      <c r="AS76" s="110">
        <f t="shared" si="22"/>
        <v>0</v>
      </c>
      <c r="AT76" s="110">
        <f t="shared" si="22"/>
        <v>0</v>
      </c>
      <c r="AU76" s="110">
        <f t="shared" si="22"/>
        <v>0</v>
      </c>
      <c r="AV76" s="110">
        <f t="shared" si="22"/>
        <v>0</v>
      </c>
      <c r="AW76" s="110">
        <f t="shared" si="22"/>
        <v>0</v>
      </c>
      <c r="AX76" s="110">
        <f t="shared" si="22"/>
        <v>0</v>
      </c>
      <c r="AY76" s="110">
        <f t="shared" si="22"/>
        <v>0</v>
      </c>
      <c r="AZ76" s="110">
        <f t="shared" si="22"/>
        <v>0</v>
      </c>
      <c r="BA76" s="110">
        <f t="shared" si="22"/>
        <v>0</v>
      </c>
      <c r="BB76" s="110">
        <f t="shared" si="22"/>
        <v>0</v>
      </c>
      <c r="BC76" s="110">
        <f t="shared" si="22"/>
        <v>0</v>
      </c>
      <c r="BD76" s="110">
        <f t="shared" si="22"/>
        <v>0</v>
      </c>
      <c r="BE76" s="110">
        <f t="shared" si="22"/>
        <v>0</v>
      </c>
      <c r="BF76" s="110">
        <f t="shared" si="22"/>
        <v>0</v>
      </c>
      <c r="BG76" s="110">
        <f t="shared" si="22"/>
        <v>0</v>
      </c>
      <c r="BH76" s="110">
        <f t="shared" si="22"/>
        <v>0</v>
      </c>
      <c r="BI76" s="110">
        <f t="shared" si="22"/>
        <v>0</v>
      </c>
      <c r="BJ76" s="110">
        <f t="shared" si="22"/>
        <v>0</v>
      </c>
      <c r="BK76" s="110">
        <f t="shared" si="22"/>
        <v>0</v>
      </c>
    </row>
    <row r="77" spans="2:64">
      <c r="C77" s="51" t="str">
        <v>Llamadas a internacional</v>
      </c>
      <c r="G77" s="51" t="str">
        <v>minutos</v>
      </c>
      <c r="N77" s="110">
        <f t="shared" ref="N77:BK77" si="23">N57</f>
        <v>0</v>
      </c>
      <c r="O77" s="110">
        <f t="shared" si="23"/>
        <v>0</v>
      </c>
      <c r="P77" s="110">
        <f t="shared" si="23"/>
        <v>0</v>
      </c>
      <c r="Q77" s="110">
        <f t="shared" si="23"/>
        <v>0</v>
      </c>
      <c r="R77" s="110">
        <f t="shared" si="23"/>
        <v>0</v>
      </c>
      <c r="S77" s="110">
        <f t="shared" si="23"/>
        <v>0</v>
      </c>
      <c r="T77" s="110">
        <f t="shared" si="23"/>
        <v>0</v>
      </c>
      <c r="U77" s="110">
        <f t="shared" si="23"/>
        <v>0</v>
      </c>
      <c r="V77" s="110">
        <f t="shared" si="23"/>
        <v>0</v>
      </c>
      <c r="W77" s="110">
        <f t="shared" si="23"/>
        <v>0</v>
      </c>
      <c r="X77" s="110">
        <f t="shared" si="23"/>
        <v>0</v>
      </c>
      <c r="Y77" s="110">
        <f t="shared" si="23"/>
        <v>0</v>
      </c>
      <c r="Z77" s="110">
        <f t="shared" si="23"/>
        <v>0</v>
      </c>
      <c r="AA77" s="110">
        <f t="shared" si="23"/>
        <v>0</v>
      </c>
      <c r="AB77" s="110">
        <f t="shared" si="23"/>
        <v>0</v>
      </c>
      <c r="AC77" s="110">
        <f t="shared" si="23"/>
        <v>0</v>
      </c>
      <c r="AD77" s="110">
        <f t="shared" si="23"/>
        <v>0</v>
      </c>
      <c r="AE77" s="110">
        <f t="shared" si="23"/>
        <v>0</v>
      </c>
      <c r="AF77" s="110">
        <f t="shared" si="23"/>
        <v>0</v>
      </c>
      <c r="AG77" s="110">
        <f t="shared" si="23"/>
        <v>0</v>
      </c>
      <c r="AH77" s="110">
        <f t="shared" si="23"/>
        <v>0</v>
      </c>
      <c r="AI77" s="110">
        <f t="shared" si="23"/>
        <v>0</v>
      </c>
      <c r="AJ77" s="110">
        <f t="shared" si="23"/>
        <v>0</v>
      </c>
      <c r="AK77" s="110">
        <f t="shared" si="23"/>
        <v>0</v>
      </c>
      <c r="AL77" s="110">
        <f t="shared" si="23"/>
        <v>0</v>
      </c>
      <c r="AM77" s="110">
        <f t="shared" si="23"/>
        <v>0</v>
      </c>
      <c r="AN77" s="110">
        <f t="shared" si="23"/>
        <v>0</v>
      </c>
      <c r="AO77" s="110">
        <f t="shared" si="23"/>
        <v>0</v>
      </c>
      <c r="AP77" s="110">
        <f t="shared" si="23"/>
        <v>0</v>
      </c>
      <c r="AQ77" s="110">
        <f t="shared" si="23"/>
        <v>0</v>
      </c>
      <c r="AR77" s="110">
        <f t="shared" si="23"/>
        <v>0</v>
      </c>
      <c r="AS77" s="110">
        <f t="shared" si="23"/>
        <v>0</v>
      </c>
      <c r="AT77" s="110">
        <f t="shared" si="23"/>
        <v>0</v>
      </c>
      <c r="AU77" s="110">
        <f t="shared" si="23"/>
        <v>0</v>
      </c>
      <c r="AV77" s="110">
        <f t="shared" si="23"/>
        <v>0</v>
      </c>
      <c r="AW77" s="110">
        <f t="shared" si="23"/>
        <v>0</v>
      </c>
      <c r="AX77" s="110">
        <f t="shared" si="23"/>
        <v>0</v>
      </c>
      <c r="AY77" s="110">
        <f t="shared" si="23"/>
        <v>0</v>
      </c>
      <c r="AZ77" s="110">
        <f t="shared" si="23"/>
        <v>0</v>
      </c>
      <c r="BA77" s="110">
        <f t="shared" si="23"/>
        <v>0</v>
      </c>
      <c r="BB77" s="110">
        <f t="shared" si="23"/>
        <v>0</v>
      </c>
      <c r="BC77" s="110">
        <f t="shared" si="23"/>
        <v>0</v>
      </c>
      <c r="BD77" s="110">
        <f t="shared" si="23"/>
        <v>0</v>
      </c>
      <c r="BE77" s="110">
        <f t="shared" si="23"/>
        <v>0</v>
      </c>
      <c r="BF77" s="110">
        <f t="shared" si="23"/>
        <v>0</v>
      </c>
      <c r="BG77" s="110">
        <f t="shared" si="23"/>
        <v>0</v>
      </c>
      <c r="BH77" s="110">
        <f t="shared" si="23"/>
        <v>0</v>
      </c>
      <c r="BI77" s="110">
        <f t="shared" si="23"/>
        <v>0</v>
      </c>
      <c r="BJ77" s="110">
        <f t="shared" si="23"/>
        <v>0</v>
      </c>
      <c r="BK77" s="110">
        <f t="shared" si="23"/>
        <v>0</v>
      </c>
    </row>
    <row r="78" spans="2:64">
      <c r="C78" s="51" t="str">
        <v>Llamadas entrantes de fijos</v>
      </c>
      <c r="G78" s="51" t="str">
        <v>minutos</v>
      </c>
      <c r="N78" s="110">
        <f>N64</f>
        <v>0</v>
      </c>
      <c r="O78" s="110">
        <f t="shared" ref="O78:BK78" si="24">O64</f>
        <v>0</v>
      </c>
      <c r="P78" s="110">
        <f t="shared" si="24"/>
        <v>0</v>
      </c>
      <c r="Q78" s="110">
        <f t="shared" si="24"/>
        <v>0</v>
      </c>
      <c r="R78" s="110">
        <f t="shared" si="24"/>
        <v>0</v>
      </c>
      <c r="S78" s="110">
        <f t="shared" si="24"/>
        <v>0</v>
      </c>
      <c r="T78" s="110">
        <f t="shared" si="24"/>
        <v>0</v>
      </c>
      <c r="U78" s="110">
        <f t="shared" si="24"/>
        <v>0</v>
      </c>
      <c r="V78" s="110">
        <f t="shared" si="24"/>
        <v>0</v>
      </c>
      <c r="W78" s="110">
        <f t="shared" si="24"/>
        <v>0</v>
      </c>
      <c r="X78" s="110">
        <f t="shared" si="24"/>
        <v>0</v>
      </c>
      <c r="Y78" s="110">
        <f t="shared" si="24"/>
        <v>0</v>
      </c>
      <c r="Z78" s="110">
        <f t="shared" si="24"/>
        <v>0</v>
      </c>
      <c r="AA78" s="110">
        <f t="shared" si="24"/>
        <v>0</v>
      </c>
      <c r="AB78" s="110">
        <f t="shared" si="24"/>
        <v>0</v>
      </c>
      <c r="AC78" s="110">
        <f t="shared" si="24"/>
        <v>0</v>
      </c>
      <c r="AD78" s="110">
        <f t="shared" si="24"/>
        <v>0</v>
      </c>
      <c r="AE78" s="110">
        <f t="shared" si="24"/>
        <v>0</v>
      </c>
      <c r="AF78" s="110">
        <f t="shared" si="24"/>
        <v>0</v>
      </c>
      <c r="AG78" s="110">
        <f t="shared" si="24"/>
        <v>0</v>
      </c>
      <c r="AH78" s="110">
        <f t="shared" si="24"/>
        <v>0</v>
      </c>
      <c r="AI78" s="110">
        <f t="shared" si="24"/>
        <v>0</v>
      </c>
      <c r="AJ78" s="110">
        <f t="shared" si="24"/>
        <v>0</v>
      </c>
      <c r="AK78" s="110">
        <f t="shared" si="24"/>
        <v>0</v>
      </c>
      <c r="AL78" s="110">
        <f t="shared" si="24"/>
        <v>0</v>
      </c>
      <c r="AM78" s="110">
        <f t="shared" si="24"/>
        <v>0</v>
      </c>
      <c r="AN78" s="110">
        <f t="shared" si="24"/>
        <v>0</v>
      </c>
      <c r="AO78" s="110">
        <f t="shared" si="24"/>
        <v>0</v>
      </c>
      <c r="AP78" s="110">
        <f t="shared" si="24"/>
        <v>0</v>
      </c>
      <c r="AQ78" s="110">
        <f t="shared" si="24"/>
        <v>0</v>
      </c>
      <c r="AR78" s="110">
        <f t="shared" si="24"/>
        <v>0</v>
      </c>
      <c r="AS78" s="110">
        <f t="shared" si="24"/>
        <v>0</v>
      </c>
      <c r="AT78" s="110">
        <f t="shared" si="24"/>
        <v>0</v>
      </c>
      <c r="AU78" s="110">
        <f t="shared" si="24"/>
        <v>0</v>
      </c>
      <c r="AV78" s="110">
        <f t="shared" si="24"/>
        <v>0</v>
      </c>
      <c r="AW78" s="110">
        <f t="shared" si="24"/>
        <v>0</v>
      </c>
      <c r="AX78" s="110">
        <f t="shared" si="24"/>
        <v>0</v>
      </c>
      <c r="AY78" s="110">
        <f t="shared" si="24"/>
        <v>0</v>
      </c>
      <c r="AZ78" s="110">
        <f t="shared" si="24"/>
        <v>0</v>
      </c>
      <c r="BA78" s="110">
        <f t="shared" si="24"/>
        <v>0</v>
      </c>
      <c r="BB78" s="110">
        <f t="shared" si="24"/>
        <v>0</v>
      </c>
      <c r="BC78" s="110">
        <f t="shared" si="24"/>
        <v>0</v>
      </c>
      <c r="BD78" s="110">
        <f t="shared" si="24"/>
        <v>0</v>
      </c>
      <c r="BE78" s="110">
        <f t="shared" si="24"/>
        <v>0</v>
      </c>
      <c r="BF78" s="110">
        <f t="shared" si="24"/>
        <v>0</v>
      </c>
      <c r="BG78" s="110">
        <f t="shared" si="24"/>
        <v>0</v>
      </c>
      <c r="BH78" s="110">
        <f t="shared" si="24"/>
        <v>0</v>
      </c>
      <c r="BI78" s="110">
        <f t="shared" si="24"/>
        <v>0</v>
      </c>
      <c r="BJ78" s="110">
        <f t="shared" si="24"/>
        <v>0</v>
      </c>
      <c r="BK78" s="110">
        <f t="shared" si="24"/>
        <v>0</v>
      </c>
    </row>
    <row r="79" spans="2:64">
      <c r="C79" s="51" t="str">
        <v>Llamadas entrantes de otros móviles</v>
      </c>
      <c r="G79" s="51" t="str">
        <v>minutos</v>
      </c>
      <c r="N79" s="110">
        <f t="shared" ref="N79:BK79" si="25">N65</f>
        <v>0</v>
      </c>
      <c r="O79" s="110">
        <f t="shared" si="25"/>
        <v>0</v>
      </c>
      <c r="P79" s="110">
        <f t="shared" si="25"/>
        <v>0</v>
      </c>
      <c r="Q79" s="110">
        <f t="shared" si="25"/>
        <v>0</v>
      </c>
      <c r="R79" s="110">
        <f t="shared" si="25"/>
        <v>0</v>
      </c>
      <c r="S79" s="110">
        <f t="shared" si="25"/>
        <v>0</v>
      </c>
      <c r="T79" s="110">
        <f t="shared" si="25"/>
        <v>0</v>
      </c>
      <c r="U79" s="110">
        <f t="shared" si="25"/>
        <v>0</v>
      </c>
      <c r="V79" s="110">
        <f t="shared" si="25"/>
        <v>0</v>
      </c>
      <c r="W79" s="110">
        <f t="shared" si="25"/>
        <v>0</v>
      </c>
      <c r="X79" s="110">
        <f t="shared" si="25"/>
        <v>0</v>
      </c>
      <c r="Y79" s="110">
        <f t="shared" si="25"/>
        <v>0</v>
      </c>
      <c r="Z79" s="110">
        <f t="shared" si="25"/>
        <v>0</v>
      </c>
      <c r="AA79" s="110">
        <f t="shared" si="25"/>
        <v>0</v>
      </c>
      <c r="AB79" s="110">
        <f t="shared" si="25"/>
        <v>0</v>
      </c>
      <c r="AC79" s="110">
        <f t="shared" si="25"/>
        <v>0</v>
      </c>
      <c r="AD79" s="110">
        <f t="shared" si="25"/>
        <v>0</v>
      </c>
      <c r="AE79" s="110">
        <f t="shared" si="25"/>
        <v>0</v>
      </c>
      <c r="AF79" s="110">
        <f t="shared" si="25"/>
        <v>0</v>
      </c>
      <c r="AG79" s="110">
        <f t="shared" si="25"/>
        <v>0</v>
      </c>
      <c r="AH79" s="110">
        <f t="shared" si="25"/>
        <v>0</v>
      </c>
      <c r="AI79" s="110">
        <f t="shared" si="25"/>
        <v>0</v>
      </c>
      <c r="AJ79" s="110">
        <f t="shared" si="25"/>
        <v>0</v>
      </c>
      <c r="AK79" s="110">
        <f t="shared" si="25"/>
        <v>0</v>
      </c>
      <c r="AL79" s="110">
        <f t="shared" si="25"/>
        <v>0</v>
      </c>
      <c r="AM79" s="110">
        <f t="shared" si="25"/>
        <v>0</v>
      </c>
      <c r="AN79" s="110">
        <f t="shared" si="25"/>
        <v>0</v>
      </c>
      <c r="AO79" s="110">
        <f t="shared" si="25"/>
        <v>0</v>
      </c>
      <c r="AP79" s="110">
        <f t="shared" si="25"/>
        <v>0</v>
      </c>
      <c r="AQ79" s="110">
        <f t="shared" si="25"/>
        <v>0</v>
      </c>
      <c r="AR79" s="110">
        <f t="shared" si="25"/>
        <v>0</v>
      </c>
      <c r="AS79" s="110">
        <f t="shared" si="25"/>
        <v>0</v>
      </c>
      <c r="AT79" s="110">
        <f t="shared" si="25"/>
        <v>0</v>
      </c>
      <c r="AU79" s="110">
        <f t="shared" si="25"/>
        <v>0</v>
      </c>
      <c r="AV79" s="110">
        <f t="shared" si="25"/>
        <v>0</v>
      </c>
      <c r="AW79" s="110">
        <f t="shared" si="25"/>
        <v>0</v>
      </c>
      <c r="AX79" s="110">
        <f t="shared" si="25"/>
        <v>0</v>
      </c>
      <c r="AY79" s="110">
        <f t="shared" si="25"/>
        <v>0</v>
      </c>
      <c r="AZ79" s="110">
        <f t="shared" si="25"/>
        <v>0</v>
      </c>
      <c r="BA79" s="110">
        <f t="shared" si="25"/>
        <v>0</v>
      </c>
      <c r="BB79" s="110">
        <f t="shared" si="25"/>
        <v>0</v>
      </c>
      <c r="BC79" s="110">
        <f t="shared" si="25"/>
        <v>0</v>
      </c>
      <c r="BD79" s="110">
        <f t="shared" si="25"/>
        <v>0</v>
      </c>
      <c r="BE79" s="110">
        <f t="shared" si="25"/>
        <v>0</v>
      </c>
      <c r="BF79" s="110">
        <f t="shared" si="25"/>
        <v>0</v>
      </c>
      <c r="BG79" s="110">
        <f t="shared" si="25"/>
        <v>0</v>
      </c>
      <c r="BH79" s="110">
        <f t="shared" si="25"/>
        <v>0</v>
      </c>
      <c r="BI79" s="110">
        <f t="shared" si="25"/>
        <v>0</v>
      </c>
      <c r="BJ79" s="110">
        <f t="shared" si="25"/>
        <v>0</v>
      </c>
      <c r="BK79" s="110">
        <f t="shared" si="25"/>
        <v>0</v>
      </c>
    </row>
    <row r="80" spans="2:64">
      <c r="C80" s="51" t="str">
        <v>Llamadas entrantes internacionales</v>
      </c>
      <c r="G80" s="51" t="str">
        <v>minutos</v>
      </c>
      <c r="N80" s="110">
        <f t="shared" ref="N80:BK80" si="26">N66</f>
        <v>0</v>
      </c>
      <c r="O80" s="110">
        <f t="shared" si="26"/>
        <v>0</v>
      </c>
      <c r="P80" s="110">
        <f t="shared" si="26"/>
        <v>0</v>
      </c>
      <c r="Q80" s="110">
        <f t="shared" si="26"/>
        <v>0</v>
      </c>
      <c r="R80" s="110">
        <f t="shared" si="26"/>
        <v>0</v>
      </c>
      <c r="S80" s="110">
        <f t="shared" si="26"/>
        <v>0</v>
      </c>
      <c r="T80" s="110">
        <f t="shared" si="26"/>
        <v>0</v>
      </c>
      <c r="U80" s="110">
        <f t="shared" si="26"/>
        <v>0</v>
      </c>
      <c r="V80" s="110">
        <f t="shared" si="26"/>
        <v>0</v>
      </c>
      <c r="W80" s="110">
        <f t="shared" si="26"/>
        <v>0</v>
      </c>
      <c r="X80" s="110">
        <f t="shared" si="26"/>
        <v>0</v>
      </c>
      <c r="Y80" s="110">
        <f t="shared" si="26"/>
        <v>0</v>
      </c>
      <c r="Z80" s="110">
        <f t="shared" si="26"/>
        <v>0</v>
      </c>
      <c r="AA80" s="110">
        <f t="shared" si="26"/>
        <v>0</v>
      </c>
      <c r="AB80" s="110">
        <f t="shared" si="26"/>
        <v>0</v>
      </c>
      <c r="AC80" s="110">
        <f t="shared" si="26"/>
        <v>0</v>
      </c>
      <c r="AD80" s="110">
        <f t="shared" si="26"/>
        <v>0</v>
      </c>
      <c r="AE80" s="110">
        <f t="shared" si="26"/>
        <v>0</v>
      </c>
      <c r="AF80" s="110">
        <f t="shared" si="26"/>
        <v>0</v>
      </c>
      <c r="AG80" s="110">
        <f t="shared" si="26"/>
        <v>0</v>
      </c>
      <c r="AH80" s="110">
        <f t="shared" si="26"/>
        <v>0</v>
      </c>
      <c r="AI80" s="110">
        <f t="shared" si="26"/>
        <v>0</v>
      </c>
      <c r="AJ80" s="110">
        <f t="shared" si="26"/>
        <v>0</v>
      </c>
      <c r="AK80" s="110">
        <f t="shared" si="26"/>
        <v>0</v>
      </c>
      <c r="AL80" s="110">
        <f t="shared" si="26"/>
        <v>0</v>
      </c>
      <c r="AM80" s="110">
        <f t="shared" si="26"/>
        <v>0</v>
      </c>
      <c r="AN80" s="110">
        <f t="shared" si="26"/>
        <v>0</v>
      </c>
      <c r="AO80" s="110">
        <f t="shared" si="26"/>
        <v>0</v>
      </c>
      <c r="AP80" s="110">
        <f t="shared" si="26"/>
        <v>0</v>
      </c>
      <c r="AQ80" s="110">
        <f t="shared" si="26"/>
        <v>0</v>
      </c>
      <c r="AR80" s="110">
        <f t="shared" si="26"/>
        <v>0</v>
      </c>
      <c r="AS80" s="110">
        <f t="shared" si="26"/>
        <v>0</v>
      </c>
      <c r="AT80" s="110">
        <f t="shared" si="26"/>
        <v>0</v>
      </c>
      <c r="AU80" s="110">
        <f t="shared" si="26"/>
        <v>0</v>
      </c>
      <c r="AV80" s="110">
        <f t="shared" si="26"/>
        <v>0</v>
      </c>
      <c r="AW80" s="110">
        <f t="shared" si="26"/>
        <v>0</v>
      </c>
      <c r="AX80" s="110">
        <f t="shared" si="26"/>
        <v>0</v>
      </c>
      <c r="AY80" s="110">
        <f t="shared" si="26"/>
        <v>0</v>
      </c>
      <c r="AZ80" s="110">
        <f t="shared" si="26"/>
        <v>0</v>
      </c>
      <c r="BA80" s="110">
        <f t="shared" si="26"/>
        <v>0</v>
      </c>
      <c r="BB80" s="110">
        <f t="shared" si="26"/>
        <v>0</v>
      </c>
      <c r="BC80" s="110">
        <f t="shared" si="26"/>
        <v>0</v>
      </c>
      <c r="BD80" s="110">
        <f t="shared" si="26"/>
        <v>0</v>
      </c>
      <c r="BE80" s="110">
        <f t="shared" si="26"/>
        <v>0</v>
      </c>
      <c r="BF80" s="110">
        <f t="shared" si="26"/>
        <v>0</v>
      </c>
      <c r="BG80" s="110">
        <f t="shared" si="26"/>
        <v>0</v>
      </c>
      <c r="BH80" s="110">
        <f t="shared" si="26"/>
        <v>0</v>
      </c>
      <c r="BI80" s="110">
        <f t="shared" si="26"/>
        <v>0</v>
      </c>
      <c r="BJ80" s="110">
        <f t="shared" si="26"/>
        <v>0</v>
      </c>
      <c r="BK80" s="110">
        <f t="shared" si="26"/>
        <v>0</v>
      </c>
    </row>
    <row r="81" spans="3:63">
      <c r="C81" s="51" t="str">
        <v>Roaming in originación</v>
      </c>
      <c r="G81" s="51" t="str">
        <v>minutos</v>
      </c>
      <c r="N81" s="110">
        <f t="shared" ref="N81:BJ81" si="27">N20*N$48</f>
        <v>0</v>
      </c>
      <c r="O81" s="110">
        <f t="shared" si="27"/>
        <v>0</v>
      </c>
      <c r="P81" s="110" t="e">
        <f t="shared" si="27"/>
        <v>#DIV/0!</v>
      </c>
      <c r="Q81" s="110" t="e">
        <f t="shared" si="27"/>
        <v>#DIV/0!</v>
      </c>
      <c r="R81" s="110" t="e">
        <f t="shared" si="27"/>
        <v>#DIV/0!</v>
      </c>
      <c r="S81" s="110" t="e">
        <f t="shared" si="27"/>
        <v>#DIV/0!</v>
      </c>
      <c r="T81" s="110" t="e">
        <f t="shared" si="27"/>
        <v>#DIV/0!</v>
      </c>
      <c r="U81" s="110" t="e">
        <f t="shared" si="27"/>
        <v>#DIV/0!</v>
      </c>
      <c r="V81" s="110" t="e">
        <f t="shared" si="27"/>
        <v>#DIV/0!</v>
      </c>
      <c r="W81" s="110" t="e">
        <f t="shared" si="27"/>
        <v>#DIV/0!</v>
      </c>
      <c r="X81" s="110" t="e">
        <f t="shared" si="27"/>
        <v>#DIV/0!</v>
      </c>
      <c r="Y81" s="110" t="e">
        <f t="shared" si="27"/>
        <v>#DIV/0!</v>
      </c>
      <c r="Z81" s="110" t="e">
        <f t="shared" si="27"/>
        <v>#DIV/0!</v>
      </c>
      <c r="AA81" s="110" t="e">
        <f t="shared" si="27"/>
        <v>#DIV/0!</v>
      </c>
      <c r="AB81" s="110" t="e">
        <f t="shared" si="27"/>
        <v>#DIV/0!</v>
      </c>
      <c r="AC81" s="110" t="e">
        <f t="shared" si="27"/>
        <v>#DIV/0!</v>
      </c>
      <c r="AD81" s="110" t="e">
        <f t="shared" si="27"/>
        <v>#DIV/0!</v>
      </c>
      <c r="AE81" s="110" t="e">
        <f t="shared" si="27"/>
        <v>#DIV/0!</v>
      </c>
      <c r="AF81" s="110" t="e">
        <f t="shared" si="27"/>
        <v>#DIV/0!</v>
      </c>
      <c r="AG81" s="110" t="e">
        <f t="shared" si="27"/>
        <v>#DIV/0!</v>
      </c>
      <c r="AH81" s="110" t="e">
        <f t="shared" si="27"/>
        <v>#DIV/0!</v>
      </c>
      <c r="AI81" s="110" t="e">
        <f t="shared" si="27"/>
        <v>#DIV/0!</v>
      </c>
      <c r="AJ81" s="110" t="e">
        <f t="shared" si="27"/>
        <v>#DIV/0!</v>
      </c>
      <c r="AK81" s="110" t="e">
        <f t="shared" si="27"/>
        <v>#DIV/0!</v>
      </c>
      <c r="AL81" s="110" t="e">
        <f t="shared" si="27"/>
        <v>#DIV/0!</v>
      </c>
      <c r="AM81" s="110" t="e">
        <f t="shared" si="27"/>
        <v>#DIV/0!</v>
      </c>
      <c r="AN81" s="110" t="e">
        <f t="shared" si="27"/>
        <v>#DIV/0!</v>
      </c>
      <c r="AO81" s="110" t="e">
        <f t="shared" si="27"/>
        <v>#DIV/0!</v>
      </c>
      <c r="AP81" s="110" t="e">
        <f t="shared" si="27"/>
        <v>#DIV/0!</v>
      </c>
      <c r="AQ81" s="110" t="e">
        <f t="shared" si="27"/>
        <v>#DIV/0!</v>
      </c>
      <c r="AR81" s="110" t="e">
        <f t="shared" si="27"/>
        <v>#DIV/0!</v>
      </c>
      <c r="AS81" s="110" t="e">
        <f t="shared" si="27"/>
        <v>#DIV/0!</v>
      </c>
      <c r="AT81" s="110" t="e">
        <f t="shared" si="27"/>
        <v>#DIV/0!</v>
      </c>
      <c r="AU81" s="110" t="e">
        <f t="shared" si="27"/>
        <v>#DIV/0!</v>
      </c>
      <c r="AV81" s="110" t="e">
        <f t="shared" si="27"/>
        <v>#DIV/0!</v>
      </c>
      <c r="AW81" s="110" t="e">
        <f t="shared" si="27"/>
        <v>#DIV/0!</v>
      </c>
      <c r="AX81" s="110" t="e">
        <f t="shared" si="27"/>
        <v>#DIV/0!</v>
      </c>
      <c r="AY81" s="110" t="e">
        <f t="shared" si="27"/>
        <v>#DIV/0!</v>
      </c>
      <c r="AZ81" s="110" t="e">
        <f t="shared" si="27"/>
        <v>#DIV/0!</v>
      </c>
      <c r="BA81" s="110" t="e">
        <f t="shared" si="27"/>
        <v>#DIV/0!</v>
      </c>
      <c r="BB81" s="110" t="e">
        <f t="shared" si="27"/>
        <v>#DIV/0!</v>
      </c>
      <c r="BC81" s="110" t="e">
        <f t="shared" si="27"/>
        <v>#DIV/0!</v>
      </c>
      <c r="BD81" s="110" t="e">
        <f t="shared" si="27"/>
        <v>#DIV/0!</v>
      </c>
      <c r="BE81" s="110" t="e">
        <f t="shared" si="27"/>
        <v>#DIV/0!</v>
      </c>
      <c r="BF81" s="110" t="e">
        <f t="shared" si="27"/>
        <v>#DIV/0!</v>
      </c>
      <c r="BG81" s="110" t="e">
        <f t="shared" si="27"/>
        <v>#DIV/0!</v>
      </c>
      <c r="BH81" s="110" t="e">
        <f t="shared" si="27"/>
        <v>#DIV/0!</v>
      </c>
      <c r="BI81" s="110" t="e">
        <f t="shared" si="27"/>
        <v>#DIV/0!</v>
      </c>
      <c r="BJ81" s="110" t="e">
        <f t="shared" si="27"/>
        <v>#DIV/0!</v>
      </c>
      <c r="BK81" s="110" t="e">
        <f t="shared" ref="BK81" si="28">BK20*BK$48</f>
        <v>#DIV/0!</v>
      </c>
    </row>
    <row r="82" spans="3:63">
      <c r="C82" s="51" t="str">
        <v>Roaming in terminación</v>
      </c>
      <c r="G82" s="51" t="str">
        <v>minutos</v>
      </c>
      <c r="N82" s="110">
        <f t="shared" ref="N82:BJ82" si="29">N21*N$48</f>
        <v>0</v>
      </c>
      <c r="O82" s="110">
        <f t="shared" si="29"/>
        <v>0</v>
      </c>
      <c r="P82" s="110" t="e">
        <f t="shared" si="29"/>
        <v>#DIV/0!</v>
      </c>
      <c r="Q82" s="110" t="e">
        <f t="shared" si="29"/>
        <v>#DIV/0!</v>
      </c>
      <c r="R82" s="110" t="e">
        <f t="shared" si="29"/>
        <v>#DIV/0!</v>
      </c>
      <c r="S82" s="110" t="e">
        <f t="shared" si="29"/>
        <v>#DIV/0!</v>
      </c>
      <c r="T82" s="110" t="e">
        <f t="shared" si="29"/>
        <v>#DIV/0!</v>
      </c>
      <c r="U82" s="110" t="e">
        <f t="shared" si="29"/>
        <v>#DIV/0!</v>
      </c>
      <c r="V82" s="110" t="e">
        <f t="shared" si="29"/>
        <v>#DIV/0!</v>
      </c>
      <c r="W82" s="110" t="e">
        <f t="shared" si="29"/>
        <v>#DIV/0!</v>
      </c>
      <c r="X82" s="110" t="e">
        <f t="shared" si="29"/>
        <v>#DIV/0!</v>
      </c>
      <c r="Y82" s="110" t="e">
        <f t="shared" si="29"/>
        <v>#DIV/0!</v>
      </c>
      <c r="Z82" s="110" t="e">
        <f t="shared" si="29"/>
        <v>#DIV/0!</v>
      </c>
      <c r="AA82" s="110" t="e">
        <f t="shared" si="29"/>
        <v>#DIV/0!</v>
      </c>
      <c r="AB82" s="110" t="e">
        <f t="shared" si="29"/>
        <v>#DIV/0!</v>
      </c>
      <c r="AC82" s="110" t="e">
        <f t="shared" si="29"/>
        <v>#DIV/0!</v>
      </c>
      <c r="AD82" s="110" t="e">
        <f t="shared" si="29"/>
        <v>#DIV/0!</v>
      </c>
      <c r="AE82" s="110" t="e">
        <f t="shared" si="29"/>
        <v>#DIV/0!</v>
      </c>
      <c r="AF82" s="110" t="e">
        <f t="shared" si="29"/>
        <v>#DIV/0!</v>
      </c>
      <c r="AG82" s="110" t="e">
        <f t="shared" si="29"/>
        <v>#DIV/0!</v>
      </c>
      <c r="AH82" s="110" t="e">
        <f t="shared" si="29"/>
        <v>#DIV/0!</v>
      </c>
      <c r="AI82" s="110" t="e">
        <f t="shared" si="29"/>
        <v>#DIV/0!</v>
      </c>
      <c r="AJ82" s="110" t="e">
        <f t="shared" si="29"/>
        <v>#DIV/0!</v>
      </c>
      <c r="AK82" s="110" t="e">
        <f t="shared" si="29"/>
        <v>#DIV/0!</v>
      </c>
      <c r="AL82" s="110" t="e">
        <f t="shared" si="29"/>
        <v>#DIV/0!</v>
      </c>
      <c r="AM82" s="110" t="e">
        <f t="shared" si="29"/>
        <v>#DIV/0!</v>
      </c>
      <c r="AN82" s="110" t="e">
        <f t="shared" si="29"/>
        <v>#DIV/0!</v>
      </c>
      <c r="AO82" s="110" t="e">
        <f t="shared" si="29"/>
        <v>#DIV/0!</v>
      </c>
      <c r="AP82" s="110" t="e">
        <f t="shared" si="29"/>
        <v>#DIV/0!</v>
      </c>
      <c r="AQ82" s="110" t="e">
        <f t="shared" si="29"/>
        <v>#DIV/0!</v>
      </c>
      <c r="AR82" s="110" t="e">
        <f t="shared" si="29"/>
        <v>#DIV/0!</v>
      </c>
      <c r="AS82" s="110" t="e">
        <f t="shared" si="29"/>
        <v>#DIV/0!</v>
      </c>
      <c r="AT82" s="110" t="e">
        <f t="shared" si="29"/>
        <v>#DIV/0!</v>
      </c>
      <c r="AU82" s="110" t="e">
        <f t="shared" si="29"/>
        <v>#DIV/0!</v>
      </c>
      <c r="AV82" s="110" t="e">
        <f t="shared" si="29"/>
        <v>#DIV/0!</v>
      </c>
      <c r="AW82" s="110" t="e">
        <f t="shared" si="29"/>
        <v>#DIV/0!</v>
      </c>
      <c r="AX82" s="110" t="e">
        <f t="shared" si="29"/>
        <v>#DIV/0!</v>
      </c>
      <c r="AY82" s="110" t="e">
        <f t="shared" si="29"/>
        <v>#DIV/0!</v>
      </c>
      <c r="AZ82" s="110" t="e">
        <f t="shared" si="29"/>
        <v>#DIV/0!</v>
      </c>
      <c r="BA82" s="110" t="e">
        <f t="shared" si="29"/>
        <v>#DIV/0!</v>
      </c>
      <c r="BB82" s="110" t="e">
        <f t="shared" si="29"/>
        <v>#DIV/0!</v>
      </c>
      <c r="BC82" s="110" t="e">
        <f t="shared" si="29"/>
        <v>#DIV/0!</v>
      </c>
      <c r="BD82" s="110" t="e">
        <f t="shared" si="29"/>
        <v>#DIV/0!</v>
      </c>
      <c r="BE82" s="110" t="e">
        <f t="shared" si="29"/>
        <v>#DIV/0!</v>
      </c>
      <c r="BF82" s="110" t="e">
        <f t="shared" si="29"/>
        <v>#DIV/0!</v>
      </c>
      <c r="BG82" s="110" t="e">
        <f t="shared" si="29"/>
        <v>#DIV/0!</v>
      </c>
      <c r="BH82" s="110" t="e">
        <f t="shared" si="29"/>
        <v>#DIV/0!</v>
      </c>
      <c r="BI82" s="110" t="e">
        <f t="shared" si="29"/>
        <v>#DIV/0!</v>
      </c>
      <c r="BJ82" s="110" t="e">
        <f t="shared" si="29"/>
        <v>#DIV/0!</v>
      </c>
      <c r="BK82" s="110" t="e">
        <f t="shared" ref="BK82" si="30">BK21*BK$48</f>
        <v>#DIV/0!</v>
      </c>
    </row>
    <row r="83" spans="3:63">
      <c r="C83" s="51" t="str">
        <v>SMS on-net</v>
      </c>
      <c r="G83" s="51" t="str">
        <v>mensajes</v>
      </c>
      <c r="N83" s="110">
        <f t="shared" ref="N83:BJ83" si="31">N22*N$48</f>
        <v>0</v>
      </c>
      <c r="O83" s="110">
        <f t="shared" si="31"/>
        <v>0</v>
      </c>
      <c r="P83" s="110" t="e">
        <f t="shared" si="31"/>
        <v>#DIV/0!</v>
      </c>
      <c r="Q83" s="110" t="e">
        <f t="shared" si="31"/>
        <v>#DIV/0!</v>
      </c>
      <c r="R83" s="110" t="e">
        <f t="shared" si="31"/>
        <v>#DIV/0!</v>
      </c>
      <c r="S83" s="110" t="e">
        <f t="shared" si="31"/>
        <v>#DIV/0!</v>
      </c>
      <c r="T83" s="110" t="e">
        <f t="shared" si="31"/>
        <v>#DIV/0!</v>
      </c>
      <c r="U83" s="110" t="e">
        <f t="shared" si="31"/>
        <v>#DIV/0!</v>
      </c>
      <c r="V83" s="110" t="e">
        <f t="shared" si="31"/>
        <v>#DIV/0!</v>
      </c>
      <c r="W83" s="110" t="e">
        <f t="shared" si="31"/>
        <v>#DIV/0!</v>
      </c>
      <c r="X83" s="110" t="e">
        <f t="shared" si="31"/>
        <v>#DIV/0!</v>
      </c>
      <c r="Y83" s="110" t="e">
        <f t="shared" si="31"/>
        <v>#DIV/0!</v>
      </c>
      <c r="Z83" s="110" t="e">
        <f t="shared" si="31"/>
        <v>#DIV/0!</v>
      </c>
      <c r="AA83" s="110" t="e">
        <f t="shared" si="31"/>
        <v>#DIV/0!</v>
      </c>
      <c r="AB83" s="110" t="e">
        <f t="shared" si="31"/>
        <v>#DIV/0!</v>
      </c>
      <c r="AC83" s="110" t="e">
        <f t="shared" si="31"/>
        <v>#DIV/0!</v>
      </c>
      <c r="AD83" s="110" t="e">
        <f t="shared" si="31"/>
        <v>#DIV/0!</v>
      </c>
      <c r="AE83" s="110" t="e">
        <f t="shared" si="31"/>
        <v>#DIV/0!</v>
      </c>
      <c r="AF83" s="110" t="e">
        <f t="shared" si="31"/>
        <v>#DIV/0!</v>
      </c>
      <c r="AG83" s="110" t="e">
        <f t="shared" si="31"/>
        <v>#DIV/0!</v>
      </c>
      <c r="AH83" s="110" t="e">
        <f t="shared" si="31"/>
        <v>#DIV/0!</v>
      </c>
      <c r="AI83" s="110" t="e">
        <f t="shared" si="31"/>
        <v>#DIV/0!</v>
      </c>
      <c r="AJ83" s="110" t="e">
        <f t="shared" si="31"/>
        <v>#DIV/0!</v>
      </c>
      <c r="AK83" s="110" t="e">
        <f t="shared" si="31"/>
        <v>#DIV/0!</v>
      </c>
      <c r="AL83" s="110" t="e">
        <f t="shared" si="31"/>
        <v>#DIV/0!</v>
      </c>
      <c r="AM83" s="110" t="e">
        <f t="shared" si="31"/>
        <v>#DIV/0!</v>
      </c>
      <c r="AN83" s="110" t="e">
        <f t="shared" si="31"/>
        <v>#DIV/0!</v>
      </c>
      <c r="AO83" s="110" t="e">
        <f t="shared" si="31"/>
        <v>#DIV/0!</v>
      </c>
      <c r="AP83" s="110" t="e">
        <f t="shared" si="31"/>
        <v>#DIV/0!</v>
      </c>
      <c r="AQ83" s="110" t="e">
        <f t="shared" si="31"/>
        <v>#DIV/0!</v>
      </c>
      <c r="AR83" s="110" t="e">
        <f t="shared" si="31"/>
        <v>#DIV/0!</v>
      </c>
      <c r="AS83" s="110" t="e">
        <f t="shared" si="31"/>
        <v>#DIV/0!</v>
      </c>
      <c r="AT83" s="110" t="e">
        <f t="shared" si="31"/>
        <v>#DIV/0!</v>
      </c>
      <c r="AU83" s="110" t="e">
        <f t="shared" si="31"/>
        <v>#DIV/0!</v>
      </c>
      <c r="AV83" s="110" t="e">
        <f t="shared" si="31"/>
        <v>#DIV/0!</v>
      </c>
      <c r="AW83" s="110" t="e">
        <f t="shared" si="31"/>
        <v>#DIV/0!</v>
      </c>
      <c r="AX83" s="110" t="e">
        <f t="shared" si="31"/>
        <v>#DIV/0!</v>
      </c>
      <c r="AY83" s="110" t="e">
        <f t="shared" si="31"/>
        <v>#DIV/0!</v>
      </c>
      <c r="AZ83" s="110" t="e">
        <f t="shared" si="31"/>
        <v>#DIV/0!</v>
      </c>
      <c r="BA83" s="110" t="e">
        <f t="shared" si="31"/>
        <v>#DIV/0!</v>
      </c>
      <c r="BB83" s="110" t="e">
        <f t="shared" si="31"/>
        <v>#DIV/0!</v>
      </c>
      <c r="BC83" s="110" t="e">
        <f t="shared" si="31"/>
        <v>#DIV/0!</v>
      </c>
      <c r="BD83" s="110" t="e">
        <f t="shared" si="31"/>
        <v>#DIV/0!</v>
      </c>
      <c r="BE83" s="110" t="e">
        <f t="shared" si="31"/>
        <v>#DIV/0!</v>
      </c>
      <c r="BF83" s="110" t="e">
        <f t="shared" si="31"/>
        <v>#DIV/0!</v>
      </c>
      <c r="BG83" s="110" t="e">
        <f t="shared" si="31"/>
        <v>#DIV/0!</v>
      </c>
      <c r="BH83" s="110" t="e">
        <f t="shared" si="31"/>
        <v>#DIV/0!</v>
      </c>
      <c r="BI83" s="110" t="e">
        <f t="shared" si="31"/>
        <v>#DIV/0!</v>
      </c>
      <c r="BJ83" s="110" t="e">
        <f t="shared" si="31"/>
        <v>#DIV/0!</v>
      </c>
      <c r="BK83" s="110" t="e">
        <f t="shared" ref="BK83" si="32">BK22*BK$48</f>
        <v>#DIV/0!</v>
      </c>
    </row>
    <row r="84" spans="3:63">
      <c r="C84" s="51" t="str">
        <v>SMS salientes a otras redes</v>
      </c>
      <c r="G84" s="51" t="str">
        <v>mensajes</v>
      </c>
      <c r="N84" s="110">
        <f t="shared" ref="N84:BJ84" si="33">N23*N$48</f>
        <v>0</v>
      </c>
      <c r="O84" s="110">
        <f t="shared" si="33"/>
        <v>0</v>
      </c>
      <c r="P84" s="110" t="e">
        <f t="shared" si="33"/>
        <v>#DIV/0!</v>
      </c>
      <c r="Q84" s="110" t="e">
        <f t="shared" si="33"/>
        <v>#DIV/0!</v>
      </c>
      <c r="R84" s="110" t="e">
        <f t="shared" si="33"/>
        <v>#DIV/0!</v>
      </c>
      <c r="S84" s="110" t="e">
        <f t="shared" si="33"/>
        <v>#DIV/0!</v>
      </c>
      <c r="T84" s="110" t="e">
        <f t="shared" si="33"/>
        <v>#DIV/0!</v>
      </c>
      <c r="U84" s="110" t="e">
        <f t="shared" si="33"/>
        <v>#DIV/0!</v>
      </c>
      <c r="V84" s="110" t="e">
        <f t="shared" si="33"/>
        <v>#DIV/0!</v>
      </c>
      <c r="W84" s="110" t="e">
        <f t="shared" si="33"/>
        <v>#DIV/0!</v>
      </c>
      <c r="X84" s="110" t="e">
        <f t="shared" si="33"/>
        <v>#DIV/0!</v>
      </c>
      <c r="Y84" s="110" t="e">
        <f t="shared" si="33"/>
        <v>#DIV/0!</v>
      </c>
      <c r="Z84" s="110" t="e">
        <f t="shared" si="33"/>
        <v>#DIV/0!</v>
      </c>
      <c r="AA84" s="110" t="e">
        <f t="shared" si="33"/>
        <v>#DIV/0!</v>
      </c>
      <c r="AB84" s="110" t="e">
        <f t="shared" si="33"/>
        <v>#DIV/0!</v>
      </c>
      <c r="AC84" s="110" t="e">
        <f t="shared" si="33"/>
        <v>#DIV/0!</v>
      </c>
      <c r="AD84" s="110" t="e">
        <f t="shared" si="33"/>
        <v>#DIV/0!</v>
      </c>
      <c r="AE84" s="110" t="e">
        <f t="shared" si="33"/>
        <v>#DIV/0!</v>
      </c>
      <c r="AF84" s="110" t="e">
        <f t="shared" si="33"/>
        <v>#DIV/0!</v>
      </c>
      <c r="AG84" s="110" t="e">
        <f t="shared" si="33"/>
        <v>#DIV/0!</v>
      </c>
      <c r="AH84" s="110" t="e">
        <f t="shared" si="33"/>
        <v>#DIV/0!</v>
      </c>
      <c r="AI84" s="110" t="e">
        <f t="shared" si="33"/>
        <v>#DIV/0!</v>
      </c>
      <c r="AJ84" s="110" t="e">
        <f t="shared" si="33"/>
        <v>#DIV/0!</v>
      </c>
      <c r="AK84" s="110" t="e">
        <f t="shared" si="33"/>
        <v>#DIV/0!</v>
      </c>
      <c r="AL84" s="110" t="e">
        <f t="shared" si="33"/>
        <v>#DIV/0!</v>
      </c>
      <c r="AM84" s="110" t="e">
        <f t="shared" si="33"/>
        <v>#DIV/0!</v>
      </c>
      <c r="AN84" s="110" t="e">
        <f t="shared" si="33"/>
        <v>#DIV/0!</v>
      </c>
      <c r="AO84" s="110" t="e">
        <f t="shared" si="33"/>
        <v>#DIV/0!</v>
      </c>
      <c r="AP84" s="110" t="e">
        <f t="shared" si="33"/>
        <v>#DIV/0!</v>
      </c>
      <c r="AQ84" s="110" t="e">
        <f t="shared" si="33"/>
        <v>#DIV/0!</v>
      </c>
      <c r="AR84" s="110" t="e">
        <f t="shared" si="33"/>
        <v>#DIV/0!</v>
      </c>
      <c r="AS84" s="110" t="e">
        <f t="shared" si="33"/>
        <v>#DIV/0!</v>
      </c>
      <c r="AT84" s="110" t="e">
        <f t="shared" si="33"/>
        <v>#DIV/0!</v>
      </c>
      <c r="AU84" s="110" t="e">
        <f t="shared" si="33"/>
        <v>#DIV/0!</v>
      </c>
      <c r="AV84" s="110" t="e">
        <f t="shared" si="33"/>
        <v>#DIV/0!</v>
      </c>
      <c r="AW84" s="110" t="e">
        <f t="shared" si="33"/>
        <v>#DIV/0!</v>
      </c>
      <c r="AX84" s="110" t="e">
        <f t="shared" si="33"/>
        <v>#DIV/0!</v>
      </c>
      <c r="AY84" s="110" t="e">
        <f t="shared" si="33"/>
        <v>#DIV/0!</v>
      </c>
      <c r="AZ84" s="110" t="e">
        <f t="shared" si="33"/>
        <v>#DIV/0!</v>
      </c>
      <c r="BA84" s="110" t="e">
        <f t="shared" si="33"/>
        <v>#DIV/0!</v>
      </c>
      <c r="BB84" s="110" t="e">
        <f t="shared" si="33"/>
        <v>#DIV/0!</v>
      </c>
      <c r="BC84" s="110" t="e">
        <f t="shared" si="33"/>
        <v>#DIV/0!</v>
      </c>
      <c r="BD84" s="110" t="e">
        <f t="shared" si="33"/>
        <v>#DIV/0!</v>
      </c>
      <c r="BE84" s="110" t="e">
        <f t="shared" si="33"/>
        <v>#DIV/0!</v>
      </c>
      <c r="BF84" s="110" t="e">
        <f t="shared" si="33"/>
        <v>#DIV/0!</v>
      </c>
      <c r="BG84" s="110" t="e">
        <f t="shared" si="33"/>
        <v>#DIV/0!</v>
      </c>
      <c r="BH84" s="110" t="e">
        <f t="shared" si="33"/>
        <v>#DIV/0!</v>
      </c>
      <c r="BI84" s="110" t="e">
        <f t="shared" si="33"/>
        <v>#DIV/0!</v>
      </c>
      <c r="BJ84" s="110" t="e">
        <f t="shared" si="33"/>
        <v>#DIV/0!</v>
      </c>
      <c r="BK84" s="110" t="e">
        <f t="shared" ref="BK84" si="34">BK23*BK$48</f>
        <v>#DIV/0!</v>
      </c>
    </row>
    <row r="85" spans="3:63">
      <c r="C85" s="51" t="str">
        <v>SMS entrantes de otras redes</v>
      </c>
      <c r="G85" s="51" t="str">
        <v>mensajes</v>
      </c>
      <c r="N85" s="110">
        <f t="shared" ref="N85:BJ85" si="35">N24*N$48</f>
        <v>0</v>
      </c>
      <c r="O85" s="110">
        <f t="shared" si="35"/>
        <v>0</v>
      </c>
      <c r="P85" s="110" t="e">
        <f t="shared" si="35"/>
        <v>#DIV/0!</v>
      </c>
      <c r="Q85" s="110" t="e">
        <f t="shared" si="35"/>
        <v>#DIV/0!</v>
      </c>
      <c r="R85" s="110" t="e">
        <f t="shared" si="35"/>
        <v>#DIV/0!</v>
      </c>
      <c r="S85" s="110" t="e">
        <f t="shared" si="35"/>
        <v>#DIV/0!</v>
      </c>
      <c r="T85" s="110" t="e">
        <f t="shared" si="35"/>
        <v>#DIV/0!</v>
      </c>
      <c r="U85" s="110" t="e">
        <f t="shared" si="35"/>
        <v>#DIV/0!</v>
      </c>
      <c r="V85" s="110" t="e">
        <f t="shared" si="35"/>
        <v>#DIV/0!</v>
      </c>
      <c r="W85" s="110" t="e">
        <f t="shared" si="35"/>
        <v>#DIV/0!</v>
      </c>
      <c r="X85" s="110" t="e">
        <f t="shared" si="35"/>
        <v>#DIV/0!</v>
      </c>
      <c r="Y85" s="110" t="e">
        <f t="shared" si="35"/>
        <v>#DIV/0!</v>
      </c>
      <c r="Z85" s="110" t="e">
        <f t="shared" si="35"/>
        <v>#DIV/0!</v>
      </c>
      <c r="AA85" s="110" t="e">
        <f t="shared" si="35"/>
        <v>#DIV/0!</v>
      </c>
      <c r="AB85" s="110" t="e">
        <f t="shared" si="35"/>
        <v>#DIV/0!</v>
      </c>
      <c r="AC85" s="110" t="e">
        <f t="shared" si="35"/>
        <v>#DIV/0!</v>
      </c>
      <c r="AD85" s="110" t="e">
        <f t="shared" si="35"/>
        <v>#DIV/0!</v>
      </c>
      <c r="AE85" s="110" t="e">
        <f t="shared" si="35"/>
        <v>#DIV/0!</v>
      </c>
      <c r="AF85" s="110" t="e">
        <f t="shared" si="35"/>
        <v>#DIV/0!</v>
      </c>
      <c r="AG85" s="110" t="e">
        <f t="shared" si="35"/>
        <v>#DIV/0!</v>
      </c>
      <c r="AH85" s="110" t="e">
        <f t="shared" si="35"/>
        <v>#DIV/0!</v>
      </c>
      <c r="AI85" s="110" t="e">
        <f t="shared" si="35"/>
        <v>#DIV/0!</v>
      </c>
      <c r="AJ85" s="110" t="e">
        <f t="shared" si="35"/>
        <v>#DIV/0!</v>
      </c>
      <c r="AK85" s="110" t="e">
        <f t="shared" si="35"/>
        <v>#DIV/0!</v>
      </c>
      <c r="AL85" s="110" t="e">
        <f t="shared" si="35"/>
        <v>#DIV/0!</v>
      </c>
      <c r="AM85" s="110" t="e">
        <f t="shared" si="35"/>
        <v>#DIV/0!</v>
      </c>
      <c r="AN85" s="110" t="e">
        <f t="shared" si="35"/>
        <v>#DIV/0!</v>
      </c>
      <c r="AO85" s="110" t="e">
        <f t="shared" si="35"/>
        <v>#DIV/0!</v>
      </c>
      <c r="AP85" s="110" t="e">
        <f t="shared" si="35"/>
        <v>#DIV/0!</v>
      </c>
      <c r="AQ85" s="110" t="e">
        <f t="shared" si="35"/>
        <v>#DIV/0!</v>
      </c>
      <c r="AR85" s="110" t="e">
        <f t="shared" si="35"/>
        <v>#DIV/0!</v>
      </c>
      <c r="AS85" s="110" t="e">
        <f t="shared" si="35"/>
        <v>#DIV/0!</v>
      </c>
      <c r="AT85" s="110" t="e">
        <f t="shared" si="35"/>
        <v>#DIV/0!</v>
      </c>
      <c r="AU85" s="110" t="e">
        <f t="shared" si="35"/>
        <v>#DIV/0!</v>
      </c>
      <c r="AV85" s="110" t="e">
        <f t="shared" si="35"/>
        <v>#DIV/0!</v>
      </c>
      <c r="AW85" s="110" t="e">
        <f t="shared" si="35"/>
        <v>#DIV/0!</v>
      </c>
      <c r="AX85" s="110" t="e">
        <f t="shared" si="35"/>
        <v>#DIV/0!</v>
      </c>
      <c r="AY85" s="110" t="e">
        <f t="shared" si="35"/>
        <v>#DIV/0!</v>
      </c>
      <c r="AZ85" s="110" t="e">
        <f t="shared" si="35"/>
        <v>#DIV/0!</v>
      </c>
      <c r="BA85" s="110" t="e">
        <f t="shared" si="35"/>
        <v>#DIV/0!</v>
      </c>
      <c r="BB85" s="110" t="e">
        <f t="shared" si="35"/>
        <v>#DIV/0!</v>
      </c>
      <c r="BC85" s="110" t="e">
        <f t="shared" si="35"/>
        <v>#DIV/0!</v>
      </c>
      <c r="BD85" s="110" t="e">
        <f t="shared" si="35"/>
        <v>#DIV/0!</v>
      </c>
      <c r="BE85" s="110" t="e">
        <f t="shared" si="35"/>
        <v>#DIV/0!</v>
      </c>
      <c r="BF85" s="110" t="e">
        <f t="shared" si="35"/>
        <v>#DIV/0!</v>
      </c>
      <c r="BG85" s="110" t="e">
        <f t="shared" si="35"/>
        <v>#DIV/0!</v>
      </c>
      <c r="BH85" s="110" t="e">
        <f t="shared" si="35"/>
        <v>#DIV/0!</v>
      </c>
      <c r="BI85" s="110" t="e">
        <f t="shared" si="35"/>
        <v>#DIV/0!</v>
      </c>
      <c r="BJ85" s="110" t="e">
        <f t="shared" si="35"/>
        <v>#DIV/0!</v>
      </c>
      <c r="BK85" s="110" t="e">
        <f t="shared" ref="BK85" si="36">BK24*BK$48</f>
        <v>#DIV/0!</v>
      </c>
    </row>
    <row r="86" spans="3:63">
      <c r="C86" s="51" t="str">
        <v>Recuperación de correo de voz</v>
      </c>
      <c r="G86" s="51" t="str">
        <v>minutos</v>
      </c>
      <c r="N86" s="110">
        <f t="shared" ref="N86:BJ86" si="37">N25*N$48</f>
        <v>0</v>
      </c>
      <c r="O86" s="110">
        <f t="shared" si="37"/>
        <v>0</v>
      </c>
      <c r="P86" s="110" t="e">
        <f t="shared" si="37"/>
        <v>#DIV/0!</v>
      </c>
      <c r="Q86" s="110" t="e">
        <f t="shared" si="37"/>
        <v>#DIV/0!</v>
      </c>
      <c r="R86" s="110" t="e">
        <f t="shared" si="37"/>
        <v>#DIV/0!</v>
      </c>
      <c r="S86" s="110" t="e">
        <f t="shared" si="37"/>
        <v>#DIV/0!</v>
      </c>
      <c r="T86" s="110" t="e">
        <f t="shared" si="37"/>
        <v>#DIV/0!</v>
      </c>
      <c r="U86" s="110" t="e">
        <f t="shared" si="37"/>
        <v>#DIV/0!</v>
      </c>
      <c r="V86" s="110" t="e">
        <f t="shared" si="37"/>
        <v>#DIV/0!</v>
      </c>
      <c r="W86" s="110" t="e">
        <f t="shared" si="37"/>
        <v>#DIV/0!</v>
      </c>
      <c r="X86" s="110" t="e">
        <f t="shared" si="37"/>
        <v>#DIV/0!</v>
      </c>
      <c r="Y86" s="110" t="e">
        <f t="shared" si="37"/>
        <v>#DIV/0!</v>
      </c>
      <c r="Z86" s="110" t="e">
        <f t="shared" si="37"/>
        <v>#DIV/0!</v>
      </c>
      <c r="AA86" s="110" t="e">
        <f t="shared" si="37"/>
        <v>#DIV/0!</v>
      </c>
      <c r="AB86" s="110" t="e">
        <f t="shared" si="37"/>
        <v>#DIV/0!</v>
      </c>
      <c r="AC86" s="110" t="e">
        <f t="shared" si="37"/>
        <v>#DIV/0!</v>
      </c>
      <c r="AD86" s="110" t="e">
        <f t="shared" si="37"/>
        <v>#DIV/0!</v>
      </c>
      <c r="AE86" s="110" t="e">
        <f t="shared" si="37"/>
        <v>#DIV/0!</v>
      </c>
      <c r="AF86" s="110" t="e">
        <f t="shared" si="37"/>
        <v>#DIV/0!</v>
      </c>
      <c r="AG86" s="110" t="e">
        <f t="shared" si="37"/>
        <v>#DIV/0!</v>
      </c>
      <c r="AH86" s="110" t="e">
        <f t="shared" si="37"/>
        <v>#DIV/0!</v>
      </c>
      <c r="AI86" s="110" t="e">
        <f t="shared" si="37"/>
        <v>#DIV/0!</v>
      </c>
      <c r="AJ86" s="110" t="e">
        <f t="shared" si="37"/>
        <v>#DIV/0!</v>
      </c>
      <c r="AK86" s="110" t="e">
        <f t="shared" si="37"/>
        <v>#DIV/0!</v>
      </c>
      <c r="AL86" s="110" t="e">
        <f t="shared" si="37"/>
        <v>#DIV/0!</v>
      </c>
      <c r="AM86" s="110" t="e">
        <f t="shared" si="37"/>
        <v>#DIV/0!</v>
      </c>
      <c r="AN86" s="110" t="e">
        <f t="shared" si="37"/>
        <v>#DIV/0!</v>
      </c>
      <c r="AO86" s="110" t="e">
        <f t="shared" si="37"/>
        <v>#DIV/0!</v>
      </c>
      <c r="AP86" s="110" t="e">
        <f t="shared" si="37"/>
        <v>#DIV/0!</v>
      </c>
      <c r="AQ86" s="110" t="e">
        <f t="shared" si="37"/>
        <v>#DIV/0!</v>
      </c>
      <c r="AR86" s="110" t="e">
        <f t="shared" si="37"/>
        <v>#DIV/0!</v>
      </c>
      <c r="AS86" s="110" t="e">
        <f t="shared" si="37"/>
        <v>#DIV/0!</v>
      </c>
      <c r="AT86" s="110" t="e">
        <f t="shared" si="37"/>
        <v>#DIV/0!</v>
      </c>
      <c r="AU86" s="110" t="e">
        <f t="shared" si="37"/>
        <v>#DIV/0!</v>
      </c>
      <c r="AV86" s="110" t="e">
        <f t="shared" si="37"/>
        <v>#DIV/0!</v>
      </c>
      <c r="AW86" s="110" t="e">
        <f t="shared" si="37"/>
        <v>#DIV/0!</v>
      </c>
      <c r="AX86" s="110" t="e">
        <f t="shared" si="37"/>
        <v>#DIV/0!</v>
      </c>
      <c r="AY86" s="110" t="e">
        <f t="shared" si="37"/>
        <v>#DIV/0!</v>
      </c>
      <c r="AZ86" s="110" t="e">
        <f t="shared" si="37"/>
        <v>#DIV/0!</v>
      </c>
      <c r="BA86" s="110" t="e">
        <f t="shared" si="37"/>
        <v>#DIV/0!</v>
      </c>
      <c r="BB86" s="110" t="e">
        <f t="shared" si="37"/>
        <v>#DIV/0!</v>
      </c>
      <c r="BC86" s="110" t="e">
        <f t="shared" si="37"/>
        <v>#DIV/0!</v>
      </c>
      <c r="BD86" s="110" t="e">
        <f t="shared" si="37"/>
        <v>#DIV/0!</v>
      </c>
      <c r="BE86" s="110" t="e">
        <f t="shared" si="37"/>
        <v>#DIV/0!</v>
      </c>
      <c r="BF86" s="110" t="e">
        <f t="shared" si="37"/>
        <v>#DIV/0!</v>
      </c>
      <c r="BG86" s="110" t="e">
        <f t="shared" si="37"/>
        <v>#DIV/0!</v>
      </c>
      <c r="BH86" s="110" t="e">
        <f t="shared" si="37"/>
        <v>#DIV/0!</v>
      </c>
      <c r="BI86" s="110" t="e">
        <f t="shared" si="37"/>
        <v>#DIV/0!</v>
      </c>
      <c r="BJ86" s="110" t="e">
        <f t="shared" si="37"/>
        <v>#DIV/0!</v>
      </c>
      <c r="BK86" s="110" t="e">
        <f t="shared" ref="BK86" si="38">BK25*BK$48</f>
        <v>#DIV/0!</v>
      </c>
    </row>
    <row r="87" spans="3:63">
      <c r="C87" s="51" t="str">
        <v>Depósito de corroe de voz</v>
      </c>
      <c r="G87" s="51" t="str">
        <v>minutos</v>
      </c>
      <c r="N87" s="110">
        <f t="shared" ref="N87:BJ87" si="39">N26*N$48</f>
        <v>0</v>
      </c>
      <c r="O87" s="110">
        <f t="shared" si="39"/>
        <v>0</v>
      </c>
      <c r="P87" s="110" t="e">
        <f t="shared" si="39"/>
        <v>#DIV/0!</v>
      </c>
      <c r="Q87" s="110" t="e">
        <f t="shared" si="39"/>
        <v>#DIV/0!</v>
      </c>
      <c r="R87" s="110" t="e">
        <f t="shared" si="39"/>
        <v>#DIV/0!</v>
      </c>
      <c r="S87" s="110" t="e">
        <f t="shared" si="39"/>
        <v>#DIV/0!</v>
      </c>
      <c r="T87" s="110" t="e">
        <f t="shared" si="39"/>
        <v>#DIV/0!</v>
      </c>
      <c r="U87" s="110" t="e">
        <f t="shared" si="39"/>
        <v>#DIV/0!</v>
      </c>
      <c r="V87" s="110" t="e">
        <f t="shared" si="39"/>
        <v>#DIV/0!</v>
      </c>
      <c r="W87" s="110" t="e">
        <f t="shared" si="39"/>
        <v>#DIV/0!</v>
      </c>
      <c r="X87" s="110" t="e">
        <f t="shared" si="39"/>
        <v>#DIV/0!</v>
      </c>
      <c r="Y87" s="110" t="e">
        <f t="shared" si="39"/>
        <v>#DIV/0!</v>
      </c>
      <c r="Z87" s="110" t="e">
        <f t="shared" si="39"/>
        <v>#DIV/0!</v>
      </c>
      <c r="AA87" s="110" t="e">
        <f t="shared" si="39"/>
        <v>#DIV/0!</v>
      </c>
      <c r="AB87" s="110" t="e">
        <f t="shared" si="39"/>
        <v>#DIV/0!</v>
      </c>
      <c r="AC87" s="110" t="e">
        <f t="shared" si="39"/>
        <v>#DIV/0!</v>
      </c>
      <c r="AD87" s="110" t="e">
        <f t="shared" si="39"/>
        <v>#DIV/0!</v>
      </c>
      <c r="AE87" s="110" t="e">
        <f t="shared" si="39"/>
        <v>#DIV/0!</v>
      </c>
      <c r="AF87" s="110" t="e">
        <f t="shared" si="39"/>
        <v>#DIV/0!</v>
      </c>
      <c r="AG87" s="110" t="e">
        <f t="shared" si="39"/>
        <v>#DIV/0!</v>
      </c>
      <c r="AH87" s="110" t="e">
        <f t="shared" si="39"/>
        <v>#DIV/0!</v>
      </c>
      <c r="AI87" s="110" t="e">
        <f t="shared" si="39"/>
        <v>#DIV/0!</v>
      </c>
      <c r="AJ87" s="110" t="e">
        <f t="shared" si="39"/>
        <v>#DIV/0!</v>
      </c>
      <c r="AK87" s="110" t="e">
        <f t="shared" si="39"/>
        <v>#DIV/0!</v>
      </c>
      <c r="AL87" s="110" t="e">
        <f t="shared" si="39"/>
        <v>#DIV/0!</v>
      </c>
      <c r="AM87" s="110" t="e">
        <f t="shared" si="39"/>
        <v>#DIV/0!</v>
      </c>
      <c r="AN87" s="110" t="e">
        <f t="shared" si="39"/>
        <v>#DIV/0!</v>
      </c>
      <c r="AO87" s="110" t="e">
        <f t="shared" si="39"/>
        <v>#DIV/0!</v>
      </c>
      <c r="AP87" s="110" t="e">
        <f t="shared" si="39"/>
        <v>#DIV/0!</v>
      </c>
      <c r="AQ87" s="110" t="e">
        <f t="shared" si="39"/>
        <v>#DIV/0!</v>
      </c>
      <c r="AR87" s="110" t="e">
        <f t="shared" si="39"/>
        <v>#DIV/0!</v>
      </c>
      <c r="AS87" s="110" t="e">
        <f t="shared" si="39"/>
        <v>#DIV/0!</v>
      </c>
      <c r="AT87" s="110" t="e">
        <f t="shared" si="39"/>
        <v>#DIV/0!</v>
      </c>
      <c r="AU87" s="110" t="e">
        <f t="shared" si="39"/>
        <v>#DIV/0!</v>
      </c>
      <c r="AV87" s="110" t="e">
        <f t="shared" si="39"/>
        <v>#DIV/0!</v>
      </c>
      <c r="AW87" s="110" t="e">
        <f t="shared" si="39"/>
        <v>#DIV/0!</v>
      </c>
      <c r="AX87" s="110" t="e">
        <f t="shared" si="39"/>
        <v>#DIV/0!</v>
      </c>
      <c r="AY87" s="110" t="e">
        <f t="shared" si="39"/>
        <v>#DIV/0!</v>
      </c>
      <c r="AZ87" s="110" t="e">
        <f t="shared" si="39"/>
        <v>#DIV/0!</v>
      </c>
      <c r="BA87" s="110" t="e">
        <f t="shared" si="39"/>
        <v>#DIV/0!</v>
      </c>
      <c r="BB87" s="110" t="e">
        <f t="shared" si="39"/>
        <v>#DIV/0!</v>
      </c>
      <c r="BC87" s="110" t="e">
        <f t="shared" si="39"/>
        <v>#DIV/0!</v>
      </c>
      <c r="BD87" s="110" t="e">
        <f t="shared" si="39"/>
        <v>#DIV/0!</v>
      </c>
      <c r="BE87" s="110" t="e">
        <f t="shared" si="39"/>
        <v>#DIV/0!</v>
      </c>
      <c r="BF87" s="110" t="e">
        <f t="shared" si="39"/>
        <v>#DIV/0!</v>
      </c>
      <c r="BG87" s="110" t="e">
        <f t="shared" si="39"/>
        <v>#DIV/0!</v>
      </c>
      <c r="BH87" s="110" t="e">
        <f t="shared" si="39"/>
        <v>#DIV/0!</v>
      </c>
      <c r="BI87" s="110" t="e">
        <f t="shared" si="39"/>
        <v>#DIV/0!</v>
      </c>
      <c r="BJ87" s="110" t="e">
        <f t="shared" si="39"/>
        <v>#DIV/0!</v>
      </c>
      <c r="BK87" s="110" t="e">
        <f t="shared" ref="BK87" si="40">BK26*BK$48</f>
        <v>#DIV/0!</v>
      </c>
    </row>
    <row r="88" spans="3:63">
      <c r="C88" s="51" t="str">
        <v xml:space="preserve">Datos GPRS </v>
      </c>
      <c r="G88" s="51" t="str">
        <v>megabytes</v>
      </c>
      <c r="N88" s="110">
        <f t="shared" ref="N88:BJ88" si="41">N27*N$48</f>
        <v>0</v>
      </c>
      <c r="O88" s="110">
        <f t="shared" si="41"/>
        <v>0</v>
      </c>
      <c r="P88" s="110" t="e">
        <f t="shared" si="41"/>
        <v>#DIV/0!</v>
      </c>
      <c r="Q88" s="110" t="e">
        <f t="shared" si="41"/>
        <v>#DIV/0!</v>
      </c>
      <c r="R88" s="110" t="e">
        <f t="shared" si="41"/>
        <v>#DIV/0!</v>
      </c>
      <c r="S88" s="110" t="e">
        <f t="shared" si="41"/>
        <v>#DIV/0!</v>
      </c>
      <c r="T88" s="110" t="e">
        <f t="shared" si="41"/>
        <v>#DIV/0!</v>
      </c>
      <c r="U88" s="110" t="e">
        <f t="shared" si="41"/>
        <v>#DIV/0!</v>
      </c>
      <c r="V88" s="110" t="e">
        <f t="shared" si="41"/>
        <v>#DIV/0!</v>
      </c>
      <c r="W88" s="110" t="e">
        <f t="shared" si="41"/>
        <v>#DIV/0!</v>
      </c>
      <c r="X88" s="110" t="e">
        <f t="shared" si="41"/>
        <v>#DIV/0!</v>
      </c>
      <c r="Y88" s="110" t="e">
        <f t="shared" si="41"/>
        <v>#DIV/0!</v>
      </c>
      <c r="Z88" s="110" t="e">
        <f t="shared" si="41"/>
        <v>#DIV/0!</v>
      </c>
      <c r="AA88" s="110" t="e">
        <f t="shared" si="41"/>
        <v>#DIV/0!</v>
      </c>
      <c r="AB88" s="110" t="e">
        <f t="shared" si="41"/>
        <v>#DIV/0!</v>
      </c>
      <c r="AC88" s="110" t="e">
        <f t="shared" si="41"/>
        <v>#DIV/0!</v>
      </c>
      <c r="AD88" s="110" t="e">
        <f t="shared" si="41"/>
        <v>#DIV/0!</v>
      </c>
      <c r="AE88" s="110" t="e">
        <f t="shared" si="41"/>
        <v>#DIV/0!</v>
      </c>
      <c r="AF88" s="110" t="e">
        <f t="shared" si="41"/>
        <v>#DIV/0!</v>
      </c>
      <c r="AG88" s="110" t="e">
        <f t="shared" si="41"/>
        <v>#DIV/0!</v>
      </c>
      <c r="AH88" s="110" t="e">
        <f t="shared" si="41"/>
        <v>#DIV/0!</v>
      </c>
      <c r="AI88" s="110" t="e">
        <f t="shared" si="41"/>
        <v>#DIV/0!</v>
      </c>
      <c r="AJ88" s="110" t="e">
        <f t="shared" si="41"/>
        <v>#DIV/0!</v>
      </c>
      <c r="AK88" s="110" t="e">
        <f t="shared" si="41"/>
        <v>#DIV/0!</v>
      </c>
      <c r="AL88" s="110" t="e">
        <f t="shared" si="41"/>
        <v>#DIV/0!</v>
      </c>
      <c r="AM88" s="110" t="e">
        <f t="shared" si="41"/>
        <v>#DIV/0!</v>
      </c>
      <c r="AN88" s="110" t="e">
        <f t="shared" si="41"/>
        <v>#DIV/0!</v>
      </c>
      <c r="AO88" s="110" t="e">
        <f t="shared" si="41"/>
        <v>#DIV/0!</v>
      </c>
      <c r="AP88" s="110" t="e">
        <f t="shared" si="41"/>
        <v>#DIV/0!</v>
      </c>
      <c r="AQ88" s="110" t="e">
        <f t="shared" si="41"/>
        <v>#DIV/0!</v>
      </c>
      <c r="AR88" s="110" t="e">
        <f t="shared" si="41"/>
        <v>#DIV/0!</v>
      </c>
      <c r="AS88" s="110" t="e">
        <f t="shared" si="41"/>
        <v>#DIV/0!</v>
      </c>
      <c r="AT88" s="110" t="e">
        <f t="shared" si="41"/>
        <v>#DIV/0!</v>
      </c>
      <c r="AU88" s="110" t="e">
        <f t="shared" si="41"/>
        <v>#DIV/0!</v>
      </c>
      <c r="AV88" s="110" t="e">
        <f t="shared" si="41"/>
        <v>#DIV/0!</v>
      </c>
      <c r="AW88" s="110" t="e">
        <f t="shared" si="41"/>
        <v>#DIV/0!</v>
      </c>
      <c r="AX88" s="110" t="e">
        <f t="shared" si="41"/>
        <v>#DIV/0!</v>
      </c>
      <c r="AY88" s="110" t="e">
        <f t="shared" si="41"/>
        <v>#DIV/0!</v>
      </c>
      <c r="AZ88" s="110" t="e">
        <f t="shared" si="41"/>
        <v>#DIV/0!</v>
      </c>
      <c r="BA88" s="110" t="e">
        <f t="shared" si="41"/>
        <v>#DIV/0!</v>
      </c>
      <c r="BB88" s="110" t="e">
        <f t="shared" si="41"/>
        <v>#DIV/0!</v>
      </c>
      <c r="BC88" s="110" t="e">
        <f t="shared" si="41"/>
        <v>#DIV/0!</v>
      </c>
      <c r="BD88" s="110" t="e">
        <f t="shared" si="41"/>
        <v>#DIV/0!</v>
      </c>
      <c r="BE88" s="110" t="e">
        <f t="shared" si="41"/>
        <v>#DIV/0!</v>
      </c>
      <c r="BF88" s="110" t="e">
        <f t="shared" si="41"/>
        <v>#DIV/0!</v>
      </c>
      <c r="BG88" s="110" t="e">
        <f t="shared" si="41"/>
        <v>#DIV/0!</v>
      </c>
      <c r="BH88" s="110" t="e">
        <f t="shared" si="41"/>
        <v>#DIV/0!</v>
      </c>
      <c r="BI88" s="110" t="e">
        <f t="shared" si="41"/>
        <v>#DIV/0!</v>
      </c>
      <c r="BJ88" s="110" t="e">
        <f t="shared" si="41"/>
        <v>#DIV/0!</v>
      </c>
      <c r="BK88" s="110" t="e">
        <f t="shared" ref="BK88" si="42">BK27*BK$48</f>
        <v>#DIV/0!</v>
      </c>
    </row>
    <row r="89" spans="3:63">
      <c r="C89" s="51" t="str">
        <v>Datos EDGE</v>
      </c>
      <c r="G89" s="51" t="str">
        <v>megabytes</v>
      </c>
      <c r="N89" s="110">
        <f t="shared" ref="N89:BJ89" si="43">N28*N$48</f>
        <v>0</v>
      </c>
      <c r="O89" s="110">
        <f t="shared" si="43"/>
        <v>0</v>
      </c>
      <c r="P89" s="110" t="e">
        <f t="shared" si="43"/>
        <v>#DIV/0!</v>
      </c>
      <c r="Q89" s="110" t="e">
        <f t="shared" si="43"/>
        <v>#DIV/0!</v>
      </c>
      <c r="R89" s="110" t="e">
        <f t="shared" si="43"/>
        <v>#DIV/0!</v>
      </c>
      <c r="S89" s="110" t="e">
        <f t="shared" si="43"/>
        <v>#DIV/0!</v>
      </c>
      <c r="T89" s="110" t="e">
        <f t="shared" si="43"/>
        <v>#DIV/0!</v>
      </c>
      <c r="U89" s="110" t="e">
        <f t="shared" si="43"/>
        <v>#DIV/0!</v>
      </c>
      <c r="V89" s="110" t="e">
        <f t="shared" si="43"/>
        <v>#DIV/0!</v>
      </c>
      <c r="W89" s="110" t="e">
        <f t="shared" si="43"/>
        <v>#DIV/0!</v>
      </c>
      <c r="X89" s="110" t="e">
        <f t="shared" si="43"/>
        <v>#DIV/0!</v>
      </c>
      <c r="Y89" s="110" t="e">
        <f t="shared" si="43"/>
        <v>#DIV/0!</v>
      </c>
      <c r="Z89" s="110" t="e">
        <f t="shared" si="43"/>
        <v>#DIV/0!</v>
      </c>
      <c r="AA89" s="110" t="e">
        <f t="shared" si="43"/>
        <v>#DIV/0!</v>
      </c>
      <c r="AB89" s="110" t="e">
        <f t="shared" si="43"/>
        <v>#DIV/0!</v>
      </c>
      <c r="AC89" s="110" t="e">
        <f t="shared" si="43"/>
        <v>#DIV/0!</v>
      </c>
      <c r="AD89" s="110" t="e">
        <f t="shared" si="43"/>
        <v>#DIV/0!</v>
      </c>
      <c r="AE89" s="110" t="e">
        <f t="shared" si="43"/>
        <v>#DIV/0!</v>
      </c>
      <c r="AF89" s="110" t="e">
        <f t="shared" si="43"/>
        <v>#DIV/0!</v>
      </c>
      <c r="AG89" s="110" t="e">
        <f t="shared" si="43"/>
        <v>#DIV/0!</v>
      </c>
      <c r="AH89" s="110" t="e">
        <f t="shared" si="43"/>
        <v>#DIV/0!</v>
      </c>
      <c r="AI89" s="110" t="e">
        <f t="shared" si="43"/>
        <v>#DIV/0!</v>
      </c>
      <c r="AJ89" s="110" t="e">
        <f t="shared" si="43"/>
        <v>#DIV/0!</v>
      </c>
      <c r="AK89" s="110" t="e">
        <f t="shared" si="43"/>
        <v>#DIV/0!</v>
      </c>
      <c r="AL89" s="110" t="e">
        <f t="shared" si="43"/>
        <v>#DIV/0!</v>
      </c>
      <c r="AM89" s="110" t="e">
        <f t="shared" si="43"/>
        <v>#DIV/0!</v>
      </c>
      <c r="AN89" s="110" t="e">
        <f t="shared" si="43"/>
        <v>#DIV/0!</v>
      </c>
      <c r="AO89" s="110" t="e">
        <f t="shared" si="43"/>
        <v>#DIV/0!</v>
      </c>
      <c r="AP89" s="110" t="e">
        <f t="shared" si="43"/>
        <v>#DIV/0!</v>
      </c>
      <c r="AQ89" s="110" t="e">
        <f t="shared" si="43"/>
        <v>#DIV/0!</v>
      </c>
      <c r="AR89" s="110" t="e">
        <f t="shared" si="43"/>
        <v>#DIV/0!</v>
      </c>
      <c r="AS89" s="110" t="e">
        <f t="shared" si="43"/>
        <v>#DIV/0!</v>
      </c>
      <c r="AT89" s="110" t="e">
        <f t="shared" si="43"/>
        <v>#DIV/0!</v>
      </c>
      <c r="AU89" s="110" t="e">
        <f t="shared" si="43"/>
        <v>#DIV/0!</v>
      </c>
      <c r="AV89" s="110" t="e">
        <f t="shared" si="43"/>
        <v>#DIV/0!</v>
      </c>
      <c r="AW89" s="110" t="e">
        <f t="shared" si="43"/>
        <v>#DIV/0!</v>
      </c>
      <c r="AX89" s="110" t="e">
        <f t="shared" si="43"/>
        <v>#DIV/0!</v>
      </c>
      <c r="AY89" s="110" t="e">
        <f t="shared" si="43"/>
        <v>#DIV/0!</v>
      </c>
      <c r="AZ89" s="110" t="e">
        <f t="shared" si="43"/>
        <v>#DIV/0!</v>
      </c>
      <c r="BA89" s="110" t="e">
        <f t="shared" si="43"/>
        <v>#DIV/0!</v>
      </c>
      <c r="BB89" s="110" t="e">
        <f t="shared" si="43"/>
        <v>#DIV/0!</v>
      </c>
      <c r="BC89" s="110" t="e">
        <f t="shared" si="43"/>
        <v>#DIV/0!</v>
      </c>
      <c r="BD89" s="110" t="e">
        <f t="shared" si="43"/>
        <v>#DIV/0!</v>
      </c>
      <c r="BE89" s="110" t="e">
        <f t="shared" si="43"/>
        <v>#DIV/0!</v>
      </c>
      <c r="BF89" s="110" t="e">
        <f t="shared" si="43"/>
        <v>#DIV/0!</v>
      </c>
      <c r="BG89" s="110" t="e">
        <f t="shared" si="43"/>
        <v>#DIV/0!</v>
      </c>
      <c r="BH89" s="110" t="e">
        <f t="shared" si="43"/>
        <v>#DIV/0!</v>
      </c>
      <c r="BI89" s="110" t="e">
        <f t="shared" si="43"/>
        <v>#DIV/0!</v>
      </c>
      <c r="BJ89" s="110" t="e">
        <f t="shared" si="43"/>
        <v>#DIV/0!</v>
      </c>
      <c r="BK89" s="110" t="e">
        <f t="shared" ref="BK89" si="44">BK28*BK$48</f>
        <v>#DIV/0!</v>
      </c>
    </row>
    <row r="90" spans="3:63">
      <c r="C90" s="51" t="str">
        <v>Datos Release 99</v>
      </c>
      <c r="G90" s="51" t="str">
        <v>megabytes</v>
      </c>
      <c r="N90" s="110">
        <f t="shared" ref="N90:BJ90" si="45">N29*N$48</f>
        <v>0</v>
      </c>
      <c r="O90" s="110">
        <f t="shared" si="45"/>
        <v>0</v>
      </c>
      <c r="P90" s="110" t="e">
        <f t="shared" si="45"/>
        <v>#DIV/0!</v>
      </c>
      <c r="Q90" s="110" t="e">
        <f t="shared" si="45"/>
        <v>#DIV/0!</v>
      </c>
      <c r="R90" s="110" t="e">
        <f t="shared" si="45"/>
        <v>#DIV/0!</v>
      </c>
      <c r="S90" s="110" t="e">
        <f t="shared" si="45"/>
        <v>#DIV/0!</v>
      </c>
      <c r="T90" s="110" t="e">
        <f t="shared" si="45"/>
        <v>#DIV/0!</v>
      </c>
      <c r="U90" s="110" t="e">
        <f t="shared" si="45"/>
        <v>#DIV/0!</v>
      </c>
      <c r="V90" s="110" t="e">
        <f t="shared" si="45"/>
        <v>#DIV/0!</v>
      </c>
      <c r="W90" s="110" t="e">
        <f t="shared" si="45"/>
        <v>#DIV/0!</v>
      </c>
      <c r="X90" s="110" t="e">
        <f t="shared" si="45"/>
        <v>#DIV/0!</v>
      </c>
      <c r="Y90" s="110" t="e">
        <f t="shared" si="45"/>
        <v>#DIV/0!</v>
      </c>
      <c r="Z90" s="110" t="e">
        <f t="shared" si="45"/>
        <v>#DIV/0!</v>
      </c>
      <c r="AA90" s="110" t="e">
        <f t="shared" si="45"/>
        <v>#DIV/0!</v>
      </c>
      <c r="AB90" s="110" t="e">
        <f t="shared" si="45"/>
        <v>#DIV/0!</v>
      </c>
      <c r="AC90" s="110" t="e">
        <f t="shared" si="45"/>
        <v>#DIV/0!</v>
      </c>
      <c r="AD90" s="110" t="e">
        <f t="shared" si="45"/>
        <v>#DIV/0!</v>
      </c>
      <c r="AE90" s="110" t="e">
        <f t="shared" si="45"/>
        <v>#DIV/0!</v>
      </c>
      <c r="AF90" s="110" t="e">
        <f t="shared" si="45"/>
        <v>#DIV/0!</v>
      </c>
      <c r="AG90" s="110" t="e">
        <f t="shared" si="45"/>
        <v>#DIV/0!</v>
      </c>
      <c r="AH90" s="110" t="e">
        <f t="shared" si="45"/>
        <v>#DIV/0!</v>
      </c>
      <c r="AI90" s="110" t="e">
        <f t="shared" si="45"/>
        <v>#DIV/0!</v>
      </c>
      <c r="AJ90" s="110" t="e">
        <f t="shared" si="45"/>
        <v>#DIV/0!</v>
      </c>
      <c r="AK90" s="110" t="e">
        <f t="shared" si="45"/>
        <v>#DIV/0!</v>
      </c>
      <c r="AL90" s="110" t="e">
        <f t="shared" si="45"/>
        <v>#DIV/0!</v>
      </c>
      <c r="AM90" s="110" t="e">
        <f t="shared" si="45"/>
        <v>#DIV/0!</v>
      </c>
      <c r="AN90" s="110" t="e">
        <f t="shared" si="45"/>
        <v>#DIV/0!</v>
      </c>
      <c r="AO90" s="110" t="e">
        <f t="shared" si="45"/>
        <v>#DIV/0!</v>
      </c>
      <c r="AP90" s="110" t="e">
        <f t="shared" si="45"/>
        <v>#DIV/0!</v>
      </c>
      <c r="AQ90" s="110" t="e">
        <f t="shared" si="45"/>
        <v>#DIV/0!</v>
      </c>
      <c r="AR90" s="110" t="e">
        <f t="shared" si="45"/>
        <v>#DIV/0!</v>
      </c>
      <c r="AS90" s="110" t="e">
        <f t="shared" si="45"/>
        <v>#DIV/0!</v>
      </c>
      <c r="AT90" s="110" t="e">
        <f t="shared" si="45"/>
        <v>#DIV/0!</v>
      </c>
      <c r="AU90" s="110" t="e">
        <f t="shared" si="45"/>
        <v>#DIV/0!</v>
      </c>
      <c r="AV90" s="110" t="e">
        <f t="shared" si="45"/>
        <v>#DIV/0!</v>
      </c>
      <c r="AW90" s="110" t="e">
        <f t="shared" si="45"/>
        <v>#DIV/0!</v>
      </c>
      <c r="AX90" s="110" t="e">
        <f t="shared" si="45"/>
        <v>#DIV/0!</v>
      </c>
      <c r="AY90" s="110" t="e">
        <f t="shared" si="45"/>
        <v>#DIV/0!</v>
      </c>
      <c r="AZ90" s="110" t="e">
        <f t="shared" si="45"/>
        <v>#DIV/0!</v>
      </c>
      <c r="BA90" s="110" t="e">
        <f t="shared" si="45"/>
        <v>#DIV/0!</v>
      </c>
      <c r="BB90" s="110" t="e">
        <f t="shared" si="45"/>
        <v>#DIV/0!</v>
      </c>
      <c r="BC90" s="110" t="e">
        <f t="shared" si="45"/>
        <v>#DIV/0!</v>
      </c>
      <c r="BD90" s="110" t="e">
        <f t="shared" si="45"/>
        <v>#DIV/0!</v>
      </c>
      <c r="BE90" s="110" t="e">
        <f t="shared" si="45"/>
        <v>#DIV/0!</v>
      </c>
      <c r="BF90" s="110" t="e">
        <f t="shared" si="45"/>
        <v>#DIV/0!</v>
      </c>
      <c r="BG90" s="110" t="e">
        <f t="shared" si="45"/>
        <v>#DIV/0!</v>
      </c>
      <c r="BH90" s="110" t="e">
        <f t="shared" si="45"/>
        <v>#DIV/0!</v>
      </c>
      <c r="BI90" s="110" t="e">
        <f t="shared" si="45"/>
        <v>#DIV/0!</v>
      </c>
      <c r="BJ90" s="110" t="e">
        <f t="shared" si="45"/>
        <v>#DIV/0!</v>
      </c>
      <c r="BK90" s="110" t="e">
        <f t="shared" ref="BK90" si="46">BK29*BK$48</f>
        <v>#DIV/0!</v>
      </c>
    </row>
    <row r="91" spans="3:63">
      <c r="C91" s="51" t="str">
        <v>Datos - HSDPA</v>
      </c>
      <c r="G91" s="51" t="str">
        <v>megabytes</v>
      </c>
      <c r="N91" s="110">
        <f t="shared" ref="N91:BJ91" si="47">N30*N$48</f>
        <v>0</v>
      </c>
      <c r="O91" s="110">
        <f t="shared" si="47"/>
        <v>0</v>
      </c>
      <c r="P91" s="110" t="e">
        <f t="shared" si="47"/>
        <v>#DIV/0!</v>
      </c>
      <c r="Q91" s="110" t="e">
        <f t="shared" si="47"/>
        <v>#DIV/0!</v>
      </c>
      <c r="R91" s="110" t="e">
        <f t="shared" si="47"/>
        <v>#DIV/0!</v>
      </c>
      <c r="S91" s="110" t="e">
        <f t="shared" si="47"/>
        <v>#DIV/0!</v>
      </c>
      <c r="T91" s="110" t="e">
        <f t="shared" si="47"/>
        <v>#DIV/0!</v>
      </c>
      <c r="U91" s="110" t="e">
        <f t="shared" si="47"/>
        <v>#DIV/0!</v>
      </c>
      <c r="V91" s="110" t="e">
        <f t="shared" si="47"/>
        <v>#DIV/0!</v>
      </c>
      <c r="W91" s="110" t="e">
        <f t="shared" si="47"/>
        <v>#DIV/0!</v>
      </c>
      <c r="X91" s="110" t="e">
        <f t="shared" si="47"/>
        <v>#DIV/0!</v>
      </c>
      <c r="Y91" s="110" t="e">
        <f t="shared" si="47"/>
        <v>#DIV/0!</v>
      </c>
      <c r="Z91" s="110" t="e">
        <f t="shared" si="47"/>
        <v>#DIV/0!</v>
      </c>
      <c r="AA91" s="110" t="e">
        <f t="shared" si="47"/>
        <v>#DIV/0!</v>
      </c>
      <c r="AB91" s="110" t="e">
        <f t="shared" si="47"/>
        <v>#DIV/0!</v>
      </c>
      <c r="AC91" s="110" t="e">
        <f t="shared" si="47"/>
        <v>#DIV/0!</v>
      </c>
      <c r="AD91" s="110" t="e">
        <f t="shared" si="47"/>
        <v>#DIV/0!</v>
      </c>
      <c r="AE91" s="110" t="e">
        <f t="shared" si="47"/>
        <v>#DIV/0!</v>
      </c>
      <c r="AF91" s="110" t="e">
        <f t="shared" si="47"/>
        <v>#DIV/0!</v>
      </c>
      <c r="AG91" s="110" t="e">
        <f t="shared" si="47"/>
        <v>#DIV/0!</v>
      </c>
      <c r="AH91" s="110" t="e">
        <f t="shared" si="47"/>
        <v>#DIV/0!</v>
      </c>
      <c r="AI91" s="110" t="e">
        <f t="shared" si="47"/>
        <v>#DIV/0!</v>
      </c>
      <c r="AJ91" s="110" t="e">
        <f t="shared" si="47"/>
        <v>#DIV/0!</v>
      </c>
      <c r="AK91" s="110" t="e">
        <f t="shared" si="47"/>
        <v>#DIV/0!</v>
      </c>
      <c r="AL91" s="110" t="e">
        <f t="shared" si="47"/>
        <v>#DIV/0!</v>
      </c>
      <c r="AM91" s="110" t="e">
        <f t="shared" si="47"/>
        <v>#DIV/0!</v>
      </c>
      <c r="AN91" s="110" t="e">
        <f t="shared" si="47"/>
        <v>#DIV/0!</v>
      </c>
      <c r="AO91" s="110" t="e">
        <f t="shared" si="47"/>
        <v>#DIV/0!</v>
      </c>
      <c r="AP91" s="110" t="e">
        <f t="shared" si="47"/>
        <v>#DIV/0!</v>
      </c>
      <c r="AQ91" s="110" t="e">
        <f t="shared" si="47"/>
        <v>#DIV/0!</v>
      </c>
      <c r="AR91" s="110" t="e">
        <f t="shared" si="47"/>
        <v>#DIV/0!</v>
      </c>
      <c r="AS91" s="110" t="e">
        <f t="shared" si="47"/>
        <v>#DIV/0!</v>
      </c>
      <c r="AT91" s="110" t="e">
        <f t="shared" si="47"/>
        <v>#DIV/0!</v>
      </c>
      <c r="AU91" s="110" t="e">
        <f t="shared" si="47"/>
        <v>#DIV/0!</v>
      </c>
      <c r="AV91" s="110" t="e">
        <f t="shared" si="47"/>
        <v>#DIV/0!</v>
      </c>
      <c r="AW91" s="110" t="e">
        <f t="shared" si="47"/>
        <v>#DIV/0!</v>
      </c>
      <c r="AX91" s="110" t="e">
        <f t="shared" si="47"/>
        <v>#DIV/0!</v>
      </c>
      <c r="AY91" s="110" t="e">
        <f t="shared" si="47"/>
        <v>#DIV/0!</v>
      </c>
      <c r="AZ91" s="110" t="e">
        <f t="shared" si="47"/>
        <v>#DIV/0!</v>
      </c>
      <c r="BA91" s="110" t="e">
        <f t="shared" si="47"/>
        <v>#DIV/0!</v>
      </c>
      <c r="BB91" s="110" t="e">
        <f t="shared" si="47"/>
        <v>#DIV/0!</v>
      </c>
      <c r="BC91" s="110" t="e">
        <f t="shared" si="47"/>
        <v>#DIV/0!</v>
      </c>
      <c r="BD91" s="110" t="e">
        <f t="shared" si="47"/>
        <v>#DIV/0!</v>
      </c>
      <c r="BE91" s="110" t="e">
        <f t="shared" si="47"/>
        <v>#DIV/0!</v>
      </c>
      <c r="BF91" s="110" t="e">
        <f t="shared" si="47"/>
        <v>#DIV/0!</v>
      </c>
      <c r="BG91" s="110" t="e">
        <f t="shared" si="47"/>
        <v>#DIV/0!</v>
      </c>
      <c r="BH91" s="110" t="e">
        <f t="shared" si="47"/>
        <v>#DIV/0!</v>
      </c>
      <c r="BI91" s="110" t="e">
        <f t="shared" si="47"/>
        <v>#DIV/0!</v>
      </c>
      <c r="BJ91" s="110" t="e">
        <f t="shared" si="47"/>
        <v>#DIV/0!</v>
      </c>
      <c r="BK91" s="110" t="e">
        <f t="shared" ref="BK91" si="48">BK30*BK$48</f>
        <v>#DIV/0!</v>
      </c>
    </row>
    <row r="92" spans="3:63">
      <c r="C92" s="51" t="str">
        <v>Datos - HSUPA</v>
      </c>
      <c r="G92" s="51" t="str">
        <v>megabytes</v>
      </c>
      <c r="N92" s="110">
        <f t="shared" ref="N92:BJ92" si="49">N31*N$48</f>
        <v>0</v>
      </c>
      <c r="O92" s="110">
        <f t="shared" si="49"/>
        <v>0</v>
      </c>
      <c r="P92" s="110" t="e">
        <f t="shared" si="49"/>
        <v>#DIV/0!</v>
      </c>
      <c r="Q92" s="110" t="e">
        <f t="shared" si="49"/>
        <v>#DIV/0!</v>
      </c>
      <c r="R92" s="110" t="e">
        <f t="shared" si="49"/>
        <v>#DIV/0!</v>
      </c>
      <c r="S92" s="110" t="e">
        <f t="shared" si="49"/>
        <v>#DIV/0!</v>
      </c>
      <c r="T92" s="110" t="e">
        <f t="shared" si="49"/>
        <v>#DIV/0!</v>
      </c>
      <c r="U92" s="110" t="e">
        <f t="shared" si="49"/>
        <v>#DIV/0!</v>
      </c>
      <c r="V92" s="110" t="e">
        <f t="shared" si="49"/>
        <v>#DIV/0!</v>
      </c>
      <c r="W92" s="110" t="e">
        <f t="shared" si="49"/>
        <v>#DIV/0!</v>
      </c>
      <c r="X92" s="110" t="e">
        <f t="shared" si="49"/>
        <v>#DIV/0!</v>
      </c>
      <c r="Y92" s="110" t="e">
        <f t="shared" si="49"/>
        <v>#DIV/0!</v>
      </c>
      <c r="Z92" s="110" t="e">
        <f t="shared" si="49"/>
        <v>#DIV/0!</v>
      </c>
      <c r="AA92" s="110" t="e">
        <f t="shared" si="49"/>
        <v>#DIV/0!</v>
      </c>
      <c r="AB92" s="110" t="e">
        <f t="shared" si="49"/>
        <v>#DIV/0!</v>
      </c>
      <c r="AC92" s="110" t="e">
        <f t="shared" si="49"/>
        <v>#DIV/0!</v>
      </c>
      <c r="AD92" s="110" t="e">
        <f t="shared" si="49"/>
        <v>#DIV/0!</v>
      </c>
      <c r="AE92" s="110" t="e">
        <f t="shared" si="49"/>
        <v>#DIV/0!</v>
      </c>
      <c r="AF92" s="110" t="e">
        <f t="shared" si="49"/>
        <v>#DIV/0!</v>
      </c>
      <c r="AG92" s="110" t="e">
        <f t="shared" si="49"/>
        <v>#DIV/0!</v>
      </c>
      <c r="AH92" s="110" t="e">
        <f t="shared" si="49"/>
        <v>#DIV/0!</v>
      </c>
      <c r="AI92" s="110" t="e">
        <f t="shared" si="49"/>
        <v>#DIV/0!</v>
      </c>
      <c r="AJ92" s="110" t="e">
        <f t="shared" si="49"/>
        <v>#DIV/0!</v>
      </c>
      <c r="AK92" s="110" t="e">
        <f t="shared" si="49"/>
        <v>#DIV/0!</v>
      </c>
      <c r="AL92" s="110" t="e">
        <f t="shared" si="49"/>
        <v>#DIV/0!</v>
      </c>
      <c r="AM92" s="110" t="e">
        <f t="shared" si="49"/>
        <v>#DIV/0!</v>
      </c>
      <c r="AN92" s="110" t="e">
        <f t="shared" si="49"/>
        <v>#DIV/0!</v>
      </c>
      <c r="AO92" s="110" t="e">
        <f t="shared" si="49"/>
        <v>#DIV/0!</v>
      </c>
      <c r="AP92" s="110" t="e">
        <f t="shared" si="49"/>
        <v>#DIV/0!</v>
      </c>
      <c r="AQ92" s="110" t="e">
        <f t="shared" si="49"/>
        <v>#DIV/0!</v>
      </c>
      <c r="AR92" s="110" t="e">
        <f t="shared" si="49"/>
        <v>#DIV/0!</v>
      </c>
      <c r="AS92" s="110" t="e">
        <f t="shared" si="49"/>
        <v>#DIV/0!</v>
      </c>
      <c r="AT92" s="110" t="e">
        <f t="shared" si="49"/>
        <v>#DIV/0!</v>
      </c>
      <c r="AU92" s="110" t="e">
        <f t="shared" si="49"/>
        <v>#DIV/0!</v>
      </c>
      <c r="AV92" s="110" t="e">
        <f t="shared" si="49"/>
        <v>#DIV/0!</v>
      </c>
      <c r="AW92" s="110" t="e">
        <f t="shared" si="49"/>
        <v>#DIV/0!</v>
      </c>
      <c r="AX92" s="110" t="e">
        <f t="shared" si="49"/>
        <v>#DIV/0!</v>
      </c>
      <c r="AY92" s="110" t="e">
        <f t="shared" si="49"/>
        <v>#DIV/0!</v>
      </c>
      <c r="AZ92" s="110" t="e">
        <f t="shared" si="49"/>
        <v>#DIV/0!</v>
      </c>
      <c r="BA92" s="110" t="e">
        <f t="shared" si="49"/>
        <v>#DIV/0!</v>
      </c>
      <c r="BB92" s="110" t="e">
        <f t="shared" si="49"/>
        <v>#DIV/0!</v>
      </c>
      <c r="BC92" s="110" t="e">
        <f t="shared" si="49"/>
        <v>#DIV/0!</v>
      </c>
      <c r="BD92" s="110" t="e">
        <f t="shared" si="49"/>
        <v>#DIV/0!</v>
      </c>
      <c r="BE92" s="110" t="e">
        <f t="shared" si="49"/>
        <v>#DIV/0!</v>
      </c>
      <c r="BF92" s="110" t="e">
        <f t="shared" si="49"/>
        <v>#DIV/0!</v>
      </c>
      <c r="BG92" s="110" t="e">
        <f t="shared" si="49"/>
        <v>#DIV/0!</v>
      </c>
      <c r="BH92" s="110" t="e">
        <f t="shared" si="49"/>
        <v>#DIV/0!</v>
      </c>
      <c r="BI92" s="110" t="e">
        <f t="shared" si="49"/>
        <v>#DIV/0!</v>
      </c>
      <c r="BJ92" s="110" t="e">
        <f t="shared" si="49"/>
        <v>#DIV/0!</v>
      </c>
      <c r="BK92" s="110" t="e">
        <f t="shared" ref="BK92" si="50">BK31*BK$48</f>
        <v>#DIV/0!</v>
      </c>
    </row>
    <row r="93" spans="3:63">
      <c r="C93" s="51" t="str">
        <v>Mobile Service20</v>
      </c>
      <c r="G93" s="51" t="str">
        <v>Mobile Unit20</v>
      </c>
      <c r="N93" s="110">
        <f t="shared" ref="N93:BJ93" si="51">N32*N$48</f>
        <v>0</v>
      </c>
      <c r="O93" s="110">
        <f t="shared" si="51"/>
        <v>0</v>
      </c>
      <c r="P93" s="110" t="e">
        <f t="shared" si="51"/>
        <v>#DIV/0!</v>
      </c>
      <c r="Q93" s="110" t="e">
        <f t="shared" si="51"/>
        <v>#DIV/0!</v>
      </c>
      <c r="R93" s="110" t="e">
        <f t="shared" si="51"/>
        <v>#DIV/0!</v>
      </c>
      <c r="S93" s="110" t="e">
        <f t="shared" si="51"/>
        <v>#DIV/0!</v>
      </c>
      <c r="T93" s="110" t="e">
        <f t="shared" si="51"/>
        <v>#DIV/0!</v>
      </c>
      <c r="U93" s="110" t="e">
        <f t="shared" si="51"/>
        <v>#DIV/0!</v>
      </c>
      <c r="V93" s="110" t="e">
        <f t="shared" si="51"/>
        <v>#DIV/0!</v>
      </c>
      <c r="W93" s="110" t="e">
        <f t="shared" si="51"/>
        <v>#DIV/0!</v>
      </c>
      <c r="X93" s="110" t="e">
        <f t="shared" si="51"/>
        <v>#DIV/0!</v>
      </c>
      <c r="Y93" s="110" t="e">
        <f t="shared" si="51"/>
        <v>#DIV/0!</v>
      </c>
      <c r="Z93" s="110" t="e">
        <f t="shared" si="51"/>
        <v>#DIV/0!</v>
      </c>
      <c r="AA93" s="110" t="e">
        <f t="shared" si="51"/>
        <v>#DIV/0!</v>
      </c>
      <c r="AB93" s="110" t="e">
        <f t="shared" si="51"/>
        <v>#DIV/0!</v>
      </c>
      <c r="AC93" s="110" t="e">
        <f t="shared" si="51"/>
        <v>#DIV/0!</v>
      </c>
      <c r="AD93" s="110" t="e">
        <f t="shared" si="51"/>
        <v>#DIV/0!</v>
      </c>
      <c r="AE93" s="110" t="e">
        <f t="shared" si="51"/>
        <v>#DIV/0!</v>
      </c>
      <c r="AF93" s="110" t="e">
        <f t="shared" si="51"/>
        <v>#DIV/0!</v>
      </c>
      <c r="AG93" s="110" t="e">
        <f t="shared" si="51"/>
        <v>#DIV/0!</v>
      </c>
      <c r="AH93" s="110" t="e">
        <f t="shared" si="51"/>
        <v>#DIV/0!</v>
      </c>
      <c r="AI93" s="110" t="e">
        <f t="shared" si="51"/>
        <v>#DIV/0!</v>
      </c>
      <c r="AJ93" s="110" t="e">
        <f t="shared" si="51"/>
        <v>#DIV/0!</v>
      </c>
      <c r="AK93" s="110" t="e">
        <f t="shared" si="51"/>
        <v>#DIV/0!</v>
      </c>
      <c r="AL93" s="110" t="e">
        <f t="shared" si="51"/>
        <v>#DIV/0!</v>
      </c>
      <c r="AM93" s="110" t="e">
        <f t="shared" si="51"/>
        <v>#DIV/0!</v>
      </c>
      <c r="AN93" s="110" t="e">
        <f t="shared" si="51"/>
        <v>#DIV/0!</v>
      </c>
      <c r="AO93" s="110" t="e">
        <f t="shared" si="51"/>
        <v>#DIV/0!</v>
      </c>
      <c r="AP93" s="110" t="e">
        <f t="shared" si="51"/>
        <v>#DIV/0!</v>
      </c>
      <c r="AQ93" s="110" t="e">
        <f t="shared" si="51"/>
        <v>#DIV/0!</v>
      </c>
      <c r="AR93" s="110" t="e">
        <f t="shared" si="51"/>
        <v>#DIV/0!</v>
      </c>
      <c r="AS93" s="110" t="e">
        <f t="shared" si="51"/>
        <v>#DIV/0!</v>
      </c>
      <c r="AT93" s="110" t="e">
        <f t="shared" si="51"/>
        <v>#DIV/0!</v>
      </c>
      <c r="AU93" s="110" t="e">
        <f t="shared" si="51"/>
        <v>#DIV/0!</v>
      </c>
      <c r="AV93" s="110" t="e">
        <f t="shared" si="51"/>
        <v>#DIV/0!</v>
      </c>
      <c r="AW93" s="110" t="e">
        <f t="shared" si="51"/>
        <v>#DIV/0!</v>
      </c>
      <c r="AX93" s="110" t="e">
        <f t="shared" si="51"/>
        <v>#DIV/0!</v>
      </c>
      <c r="AY93" s="110" t="e">
        <f t="shared" si="51"/>
        <v>#DIV/0!</v>
      </c>
      <c r="AZ93" s="110" t="e">
        <f t="shared" si="51"/>
        <v>#DIV/0!</v>
      </c>
      <c r="BA93" s="110" t="e">
        <f t="shared" si="51"/>
        <v>#DIV/0!</v>
      </c>
      <c r="BB93" s="110" t="e">
        <f t="shared" si="51"/>
        <v>#DIV/0!</v>
      </c>
      <c r="BC93" s="110" t="e">
        <f t="shared" si="51"/>
        <v>#DIV/0!</v>
      </c>
      <c r="BD93" s="110" t="e">
        <f t="shared" si="51"/>
        <v>#DIV/0!</v>
      </c>
      <c r="BE93" s="110" t="e">
        <f t="shared" si="51"/>
        <v>#DIV/0!</v>
      </c>
      <c r="BF93" s="110" t="e">
        <f t="shared" si="51"/>
        <v>#DIV/0!</v>
      </c>
      <c r="BG93" s="110" t="e">
        <f t="shared" si="51"/>
        <v>#DIV/0!</v>
      </c>
      <c r="BH93" s="110" t="e">
        <f t="shared" si="51"/>
        <v>#DIV/0!</v>
      </c>
      <c r="BI93" s="110" t="e">
        <f t="shared" si="51"/>
        <v>#DIV/0!</v>
      </c>
      <c r="BJ93" s="110" t="e">
        <f t="shared" si="51"/>
        <v>#DIV/0!</v>
      </c>
      <c r="BK93" s="110" t="e">
        <f t="shared" ref="BK93" si="52">BK32*BK$48</f>
        <v>#DIV/0!</v>
      </c>
    </row>
    <row r="94" spans="3:63">
      <c r="C94" s="51" t="str">
        <v>Mobile Service21</v>
      </c>
      <c r="G94" s="51" t="str">
        <v>Mobile Unit21</v>
      </c>
      <c r="N94" s="110">
        <f t="shared" ref="N94:BJ94" si="53">N33*N$48</f>
        <v>0</v>
      </c>
      <c r="O94" s="110">
        <f t="shared" si="53"/>
        <v>0</v>
      </c>
      <c r="P94" s="110" t="e">
        <f t="shared" si="53"/>
        <v>#DIV/0!</v>
      </c>
      <c r="Q94" s="110" t="e">
        <f t="shared" si="53"/>
        <v>#DIV/0!</v>
      </c>
      <c r="R94" s="110" t="e">
        <f t="shared" si="53"/>
        <v>#DIV/0!</v>
      </c>
      <c r="S94" s="110" t="e">
        <f t="shared" si="53"/>
        <v>#DIV/0!</v>
      </c>
      <c r="T94" s="110" t="e">
        <f t="shared" si="53"/>
        <v>#DIV/0!</v>
      </c>
      <c r="U94" s="110" t="e">
        <f t="shared" si="53"/>
        <v>#DIV/0!</v>
      </c>
      <c r="V94" s="110" t="e">
        <f t="shared" si="53"/>
        <v>#DIV/0!</v>
      </c>
      <c r="W94" s="110" t="e">
        <f t="shared" si="53"/>
        <v>#DIV/0!</v>
      </c>
      <c r="X94" s="110" t="e">
        <f t="shared" si="53"/>
        <v>#DIV/0!</v>
      </c>
      <c r="Y94" s="110" t="e">
        <f t="shared" si="53"/>
        <v>#DIV/0!</v>
      </c>
      <c r="Z94" s="110" t="e">
        <f t="shared" si="53"/>
        <v>#DIV/0!</v>
      </c>
      <c r="AA94" s="110" t="e">
        <f t="shared" si="53"/>
        <v>#DIV/0!</v>
      </c>
      <c r="AB94" s="110" t="e">
        <f t="shared" si="53"/>
        <v>#DIV/0!</v>
      </c>
      <c r="AC94" s="110" t="e">
        <f t="shared" si="53"/>
        <v>#DIV/0!</v>
      </c>
      <c r="AD94" s="110" t="e">
        <f t="shared" si="53"/>
        <v>#DIV/0!</v>
      </c>
      <c r="AE94" s="110" t="e">
        <f t="shared" si="53"/>
        <v>#DIV/0!</v>
      </c>
      <c r="AF94" s="110" t="e">
        <f t="shared" si="53"/>
        <v>#DIV/0!</v>
      </c>
      <c r="AG94" s="110" t="e">
        <f t="shared" si="53"/>
        <v>#DIV/0!</v>
      </c>
      <c r="AH94" s="110" t="e">
        <f t="shared" si="53"/>
        <v>#DIV/0!</v>
      </c>
      <c r="AI94" s="110" t="e">
        <f t="shared" si="53"/>
        <v>#DIV/0!</v>
      </c>
      <c r="AJ94" s="110" t="e">
        <f t="shared" si="53"/>
        <v>#DIV/0!</v>
      </c>
      <c r="AK94" s="110" t="e">
        <f t="shared" si="53"/>
        <v>#DIV/0!</v>
      </c>
      <c r="AL94" s="110" t="e">
        <f t="shared" si="53"/>
        <v>#DIV/0!</v>
      </c>
      <c r="AM94" s="110" t="e">
        <f t="shared" si="53"/>
        <v>#DIV/0!</v>
      </c>
      <c r="AN94" s="110" t="e">
        <f t="shared" si="53"/>
        <v>#DIV/0!</v>
      </c>
      <c r="AO94" s="110" t="e">
        <f t="shared" si="53"/>
        <v>#DIV/0!</v>
      </c>
      <c r="AP94" s="110" t="e">
        <f t="shared" si="53"/>
        <v>#DIV/0!</v>
      </c>
      <c r="AQ94" s="110" t="e">
        <f t="shared" si="53"/>
        <v>#DIV/0!</v>
      </c>
      <c r="AR94" s="110" t="e">
        <f t="shared" si="53"/>
        <v>#DIV/0!</v>
      </c>
      <c r="AS94" s="110" t="e">
        <f t="shared" si="53"/>
        <v>#DIV/0!</v>
      </c>
      <c r="AT94" s="110" t="e">
        <f t="shared" si="53"/>
        <v>#DIV/0!</v>
      </c>
      <c r="AU94" s="110" t="e">
        <f t="shared" si="53"/>
        <v>#DIV/0!</v>
      </c>
      <c r="AV94" s="110" t="e">
        <f t="shared" si="53"/>
        <v>#DIV/0!</v>
      </c>
      <c r="AW94" s="110" t="e">
        <f t="shared" si="53"/>
        <v>#DIV/0!</v>
      </c>
      <c r="AX94" s="110" t="e">
        <f t="shared" si="53"/>
        <v>#DIV/0!</v>
      </c>
      <c r="AY94" s="110" t="e">
        <f t="shared" si="53"/>
        <v>#DIV/0!</v>
      </c>
      <c r="AZ94" s="110" t="e">
        <f t="shared" si="53"/>
        <v>#DIV/0!</v>
      </c>
      <c r="BA94" s="110" t="e">
        <f t="shared" si="53"/>
        <v>#DIV/0!</v>
      </c>
      <c r="BB94" s="110" t="e">
        <f t="shared" si="53"/>
        <v>#DIV/0!</v>
      </c>
      <c r="BC94" s="110" t="e">
        <f t="shared" si="53"/>
        <v>#DIV/0!</v>
      </c>
      <c r="BD94" s="110" t="e">
        <f t="shared" si="53"/>
        <v>#DIV/0!</v>
      </c>
      <c r="BE94" s="110" t="e">
        <f t="shared" si="53"/>
        <v>#DIV/0!</v>
      </c>
      <c r="BF94" s="110" t="e">
        <f t="shared" si="53"/>
        <v>#DIV/0!</v>
      </c>
      <c r="BG94" s="110" t="e">
        <f t="shared" si="53"/>
        <v>#DIV/0!</v>
      </c>
      <c r="BH94" s="110" t="e">
        <f t="shared" si="53"/>
        <v>#DIV/0!</v>
      </c>
      <c r="BI94" s="110" t="e">
        <f t="shared" si="53"/>
        <v>#DIV/0!</v>
      </c>
      <c r="BJ94" s="110" t="e">
        <f t="shared" si="53"/>
        <v>#DIV/0!</v>
      </c>
      <c r="BK94" s="110" t="e">
        <f t="shared" ref="BK94" si="54">BK33*BK$48</f>
        <v>#DIV/0!</v>
      </c>
    </row>
    <row r="95" spans="3:63">
      <c r="C95" s="51" t="str">
        <v>Mobile Service22</v>
      </c>
      <c r="G95" s="51" t="str">
        <v>Mobile Unit22</v>
      </c>
      <c r="N95" s="110">
        <f t="shared" ref="N95:BJ95" si="55">N34*N$48</f>
        <v>0</v>
      </c>
      <c r="O95" s="110">
        <f t="shared" si="55"/>
        <v>0</v>
      </c>
      <c r="P95" s="110" t="e">
        <f t="shared" si="55"/>
        <v>#DIV/0!</v>
      </c>
      <c r="Q95" s="110" t="e">
        <f t="shared" si="55"/>
        <v>#DIV/0!</v>
      </c>
      <c r="R95" s="110" t="e">
        <f t="shared" si="55"/>
        <v>#DIV/0!</v>
      </c>
      <c r="S95" s="110" t="e">
        <f t="shared" si="55"/>
        <v>#DIV/0!</v>
      </c>
      <c r="T95" s="110" t="e">
        <f t="shared" si="55"/>
        <v>#DIV/0!</v>
      </c>
      <c r="U95" s="110" t="e">
        <f t="shared" si="55"/>
        <v>#DIV/0!</v>
      </c>
      <c r="V95" s="110" t="e">
        <f t="shared" si="55"/>
        <v>#DIV/0!</v>
      </c>
      <c r="W95" s="110" t="e">
        <f t="shared" si="55"/>
        <v>#DIV/0!</v>
      </c>
      <c r="X95" s="110" t="e">
        <f t="shared" si="55"/>
        <v>#DIV/0!</v>
      </c>
      <c r="Y95" s="110" t="e">
        <f t="shared" si="55"/>
        <v>#DIV/0!</v>
      </c>
      <c r="Z95" s="110" t="e">
        <f t="shared" si="55"/>
        <v>#DIV/0!</v>
      </c>
      <c r="AA95" s="110" t="e">
        <f t="shared" si="55"/>
        <v>#DIV/0!</v>
      </c>
      <c r="AB95" s="110" t="e">
        <f t="shared" si="55"/>
        <v>#DIV/0!</v>
      </c>
      <c r="AC95" s="110" t="e">
        <f t="shared" si="55"/>
        <v>#DIV/0!</v>
      </c>
      <c r="AD95" s="110" t="e">
        <f t="shared" si="55"/>
        <v>#DIV/0!</v>
      </c>
      <c r="AE95" s="110" t="e">
        <f t="shared" si="55"/>
        <v>#DIV/0!</v>
      </c>
      <c r="AF95" s="110" t="e">
        <f t="shared" si="55"/>
        <v>#DIV/0!</v>
      </c>
      <c r="AG95" s="110" t="e">
        <f t="shared" si="55"/>
        <v>#DIV/0!</v>
      </c>
      <c r="AH95" s="110" t="e">
        <f t="shared" si="55"/>
        <v>#DIV/0!</v>
      </c>
      <c r="AI95" s="110" t="e">
        <f t="shared" si="55"/>
        <v>#DIV/0!</v>
      </c>
      <c r="AJ95" s="110" t="e">
        <f t="shared" si="55"/>
        <v>#DIV/0!</v>
      </c>
      <c r="AK95" s="110" t="e">
        <f t="shared" si="55"/>
        <v>#DIV/0!</v>
      </c>
      <c r="AL95" s="110" t="e">
        <f t="shared" si="55"/>
        <v>#DIV/0!</v>
      </c>
      <c r="AM95" s="110" t="e">
        <f t="shared" si="55"/>
        <v>#DIV/0!</v>
      </c>
      <c r="AN95" s="110" t="e">
        <f t="shared" si="55"/>
        <v>#DIV/0!</v>
      </c>
      <c r="AO95" s="110" t="e">
        <f t="shared" si="55"/>
        <v>#DIV/0!</v>
      </c>
      <c r="AP95" s="110" t="e">
        <f t="shared" si="55"/>
        <v>#DIV/0!</v>
      </c>
      <c r="AQ95" s="110" t="e">
        <f t="shared" si="55"/>
        <v>#DIV/0!</v>
      </c>
      <c r="AR95" s="110" t="e">
        <f t="shared" si="55"/>
        <v>#DIV/0!</v>
      </c>
      <c r="AS95" s="110" t="e">
        <f t="shared" si="55"/>
        <v>#DIV/0!</v>
      </c>
      <c r="AT95" s="110" t="e">
        <f t="shared" si="55"/>
        <v>#DIV/0!</v>
      </c>
      <c r="AU95" s="110" t="e">
        <f t="shared" si="55"/>
        <v>#DIV/0!</v>
      </c>
      <c r="AV95" s="110" t="e">
        <f t="shared" si="55"/>
        <v>#DIV/0!</v>
      </c>
      <c r="AW95" s="110" t="e">
        <f t="shared" si="55"/>
        <v>#DIV/0!</v>
      </c>
      <c r="AX95" s="110" t="e">
        <f t="shared" si="55"/>
        <v>#DIV/0!</v>
      </c>
      <c r="AY95" s="110" t="e">
        <f t="shared" si="55"/>
        <v>#DIV/0!</v>
      </c>
      <c r="AZ95" s="110" t="e">
        <f t="shared" si="55"/>
        <v>#DIV/0!</v>
      </c>
      <c r="BA95" s="110" t="e">
        <f t="shared" si="55"/>
        <v>#DIV/0!</v>
      </c>
      <c r="BB95" s="110" t="e">
        <f t="shared" si="55"/>
        <v>#DIV/0!</v>
      </c>
      <c r="BC95" s="110" t="e">
        <f t="shared" si="55"/>
        <v>#DIV/0!</v>
      </c>
      <c r="BD95" s="110" t="e">
        <f t="shared" si="55"/>
        <v>#DIV/0!</v>
      </c>
      <c r="BE95" s="110" t="e">
        <f t="shared" si="55"/>
        <v>#DIV/0!</v>
      </c>
      <c r="BF95" s="110" t="e">
        <f t="shared" si="55"/>
        <v>#DIV/0!</v>
      </c>
      <c r="BG95" s="110" t="e">
        <f t="shared" si="55"/>
        <v>#DIV/0!</v>
      </c>
      <c r="BH95" s="110" t="e">
        <f t="shared" si="55"/>
        <v>#DIV/0!</v>
      </c>
      <c r="BI95" s="110" t="e">
        <f t="shared" si="55"/>
        <v>#DIV/0!</v>
      </c>
      <c r="BJ95" s="110" t="e">
        <f t="shared" si="55"/>
        <v>#DIV/0!</v>
      </c>
      <c r="BK95" s="110" t="e">
        <f t="shared" ref="BK95" si="56">BK34*BK$48</f>
        <v>#DIV/0!</v>
      </c>
    </row>
    <row r="96" spans="3:63">
      <c r="C96" s="51" t="str">
        <v>Mobile Service23</v>
      </c>
      <c r="G96" s="51" t="str">
        <v>Mobile Unit23</v>
      </c>
      <c r="N96" s="110">
        <f t="shared" ref="N96:BJ96" si="57">N35*N$48</f>
        <v>0</v>
      </c>
      <c r="O96" s="110">
        <f t="shared" si="57"/>
        <v>0</v>
      </c>
      <c r="P96" s="110" t="e">
        <f t="shared" si="57"/>
        <v>#DIV/0!</v>
      </c>
      <c r="Q96" s="110" t="e">
        <f t="shared" si="57"/>
        <v>#DIV/0!</v>
      </c>
      <c r="R96" s="110" t="e">
        <f t="shared" si="57"/>
        <v>#DIV/0!</v>
      </c>
      <c r="S96" s="110" t="e">
        <f t="shared" si="57"/>
        <v>#DIV/0!</v>
      </c>
      <c r="T96" s="110" t="e">
        <f t="shared" si="57"/>
        <v>#DIV/0!</v>
      </c>
      <c r="U96" s="110" t="e">
        <f t="shared" si="57"/>
        <v>#DIV/0!</v>
      </c>
      <c r="V96" s="110" t="e">
        <f t="shared" si="57"/>
        <v>#DIV/0!</v>
      </c>
      <c r="W96" s="110" t="e">
        <f t="shared" si="57"/>
        <v>#DIV/0!</v>
      </c>
      <c r="X96" s="110" t="e">
        <f t="shared" si="57"/>
        <v>#DIV/0!</v>
      </c>
      <c r="Y96" s="110" t="e">
        <f t="shared" si="57"/>
        <v>#DIV/0!</v>
      </c>
      <c r="Z96" s="110" t="e">
        <f t="shared" si="57"/>
        <v>#DIV/0!</v>
      </c>
      <c r="AA96" s="110" t="e">
        <f t="shared" si="57"/>
        <v>#DIV/0!</v>
      </c>
      <c r="AB96" s="110" t="e">
        <f t="shared" si="57"/>
        <v>#DIV/0!</v>
      </c>
      <c r="AC96" s="110" t="e">
        <f t="shared" si="57"/>
        <v>#DIV/0!</v>
      </c>
      <c r="AD96" s="110" t="e">
        <f t="shared" si="57"/>
        <v>#DIV/0!</v>
      </c>
      <c r="AE96" s="110" t="e">
        <f t="shared" si="57"/>
        <v>#DIV/0!</v>
      </c>
      <c r="AF96" s="110" t="e">
        <f t="shared" si="57"/>
        <v>#DIV/0!</v>
      </c>
      <c r="AG96" s="110" t="e">
        <f t="shared" si="57"/>
        <v>#DIV/0!</v>
      </c>
      <c r="AH96" s="110" t="e">
        <f t="shared" si="57"/>
        <v>#DIV/0!</v>
      </c>
      <c r="AI96" s="110" t="e">
        <f t="shared" si="57"/>
        <v>#DIV/0!</v>
      </c>
      <c r="AJ96" s="110" t="e">
        <f t="shared" si="57"/>
        <v>#DIV/0!</v>
      </c>
      <c r="AK96" s="110" t="e">
        <f t="shared" si="57"/>
        <v>#DIV/0!</v>
      </c>
      <c r="AL96" s="110" t="e">
        <f t="shared" si="57"/>
        <v>#DIV/0!</v>
      </c>
      <c r="AM96" s="110" t="e">
        <f t="shared" si="57"/>
        <v>#DIV/0!</v>
      </c>
      <c r="AN96" s="110" t="e">
        <f t="shared" si="57"/>
        <v>#DIV/0!</v>
      </c>
      <c r="AO96" s="110" t="e">
        <f t="shared" si="57"/>
        <v>#DIV/0!</v>
      </c>
      <c r="AP96" s="110" t="e">
        <f t="shared" si="57"/>
        <v>#DIV/0!</v>
      </c>
      <c r="AQ96" s="110" t="e">
        <f t="shared" si="57"/>
        <v>#DIV/0!</v>
      </c>
      <c r="AR96" s="110" t="e">
        <f t="shared" si="57"/>
        <v>#DIV/0!</v>
      </c>
      <c r="AS96" s="110" t="e">
        <f t="shared" si="57"/>
        <v>#DIV/0!</v>
      </c>
      <c r="AT96" s="110" t="e">
        <f t="shared" si="57"/>
        <v>#DIV/0!</v>
      </c>
      <c r="AU96" s="110" t="e">
        <f t="shared" si="57"/>
        <v>#DIV/0!</v>
      </c>
      <c r="AV96" s="110" t="e">
        <f t="shared" si="57"/>
        <v>#DIV/0!</v>
      </c>
      <c r="AW96" s="110" t="e">
        <f t="shared" si="57"/>
        <v>#DIV/0!</v>
      </c>
      <c r="AX96" s="110" t="e">
        <f t="shared" si="57"/>
        <v>#DIV/0!</v>
      </c>
      <c r="AY96" s="110" t="e">
        <f t="shared" si="57"/>
        <v>#DIV/0!</v>
      </c>
      <c r="AZ96" s="110" t="e">
        <f t="shared" si="57"/>
        <v>#DIV/0!</v>
      </c>
      <c r="BA96" s="110" t="e">
        <f t="shared" si="57"/>
        <v>#DIV/0!</v>
      </c>
      <c r="BB96" s="110" t="e">
        <f t="shared" si="57"/>
        <v>#DIV/0!</v>
      </c>
      <c r="BC96" s="110" t="e">
        <f t="shared" si="57"/>
        <v>#DIV/0!</v>
      </c>
      <c r="BD96" s="110" t="e">
        <f t="shared" si="57"/>
        <v>#DIV/0!</v>
      </c>
      <c r="BE96" s="110" t="e">
        <f t="shared" si="57"/>
        <v>#DIV/0!</v>
      </c>
      <c r="BF96" s="110" t="e">
        <f t="shared" si="57"/>
        <v>#DIV/0!</v>
      </c>
      <c r="BG96" s="110" t="e">
        <f t="shared" si="57"/>
        <v>#DIV/0!</v>
      </c>
      <c r="BH96" s="110" t="e">
        <f t="shared" si="57"/>
        <v>#DIV/0!</v>
      </c>
      <c r="BI96" s="110" t="e">
        <f t="shared" si="57"/>
        <v>#DIV/0!</v>
      </c>
      <c r="BJ96" s="110" t="e">
        <f t="shared" si="57"/>
        <v>#DIV/0!</v>
      </c>
      <c r="BK96" s="110" t="e">
        <f t="shared" ref="BK96" si="58">BK35*BK$48</f>
        <v>#DIV/0!</v>
      </c>
    </row>
    <row r="97" spans="3:64">
      <c r="C97" s="51" t="str">
        <v>Mobile Service24</v>
      </c>
      <c r="G97" s="51" t="str">
        <v>Mobile Unit24</v>
      </c>
      <c r="N97" s="110">
        <f t="shared" ref="N97:BJ97" si="59">N36*N$48</f>
        <v>0</v>
      </c>
      <c r="O97" s="110">
        <f t="shared" si="59"/>
        <v>0</v>
      </c>
      <c r="P97" s="110" t="e">
        <f t="shared" si="59"/>
        <v>#DIV/0!</v>
      </c>
      <c r="Q97" s="110" t="e">
        <f t="shared" si="59"/>
        <v>#DIV/0!</v>
      </c>
      <c r="R97" s="110" t="e">
        <f t="shared" si="59"/>
        <v>#DIV/0!</v>
      </c>
      <c r="S97" s="110" t="e">
        <f t="shared" si="59"/>
        <v>#DIV/0!</v>
      </c>
      <c r="T97" s="110" t="e">
        <f t="shared" si="59"/>
        <v>#DIV/0!</v>
      </c>
      <c r="U97" s="110" t="e">
        <f t="shared" si="59"/>
        <v>#DIV/0!</v>
      </c>
      <c r="V97" s="110" t="e">
        <f t="shared" si="59"/>
        <v>#DIV/0!</v>
      </c>
      <c r="W97" s="110" t="e">
        <f t="shared" si="59"/>
        <v>#DIV/0!</v>
      </c>
      <c r="X97" s="110" t="e">
        <f t="shared" si="59"/>
        <v>#DIV/0!</v>
      </c>
      <c r="Y97" s="110" t="e">
        <f t="shared" si="59"/>
        <v>#DIV/0!</v>
      </c>
      <c r="Z97" s="110" t="e">
        <f t="shared" si="59"/>
        <v>#DIV/0!</v>
      </c>
      <c r="AA97" s="110" t="e">
        <f t="shared" si="59"/>
        <v>#DIV/0!</v>
      </c>
      <c r="AB97" s="110" t="e">
        <f t="shared" si="59"/>
        <v>#DIV/0!</v>
      </c>
      <c r="AC97" s="110" t="e">
        <f t="shared" si="59"/>
        <v>#DIV/0!</v>
      </c>
      <c r="AD97" s="110" t="e">
        <f t="shared" si="59"/>
        <v>#DIV/0!</v>
      </c>
      <c r="AE97" s="110" t="e">
        <f t="shared" si="59"/>
        <v>#DIV/0!</v>
      </c>
      <c r="AF97" s="110" t="e">
        <f t="shared" si="59"/>
        <v>#DIV/0!</v>
      </c>
      <c r="AG97" s="110" t="e">
        <f t="shared" si="59"/>
        <v>#DIV/0!</v>
      </c>
      <c r="AH97" s="110" t="e">
        <f t="shared" si="59"/>
        <v>#DIV/0!</v>
      </c>
      <c r="AI97" s="110" t="e">
        <f t="shared" si="59"/>
        <v>#DIV/0!</v>
      </c>
      <c r="AJ97" s="110" t="e">
        <f t="shared" si="59"/>
        <v>#DIV/0!</v>
      </c>
      <c r="AK97" s="110" t="e">
        <f t="shared" si="59"/>
        <v>#DIV/0!</v>
      </c>
      <c r="AL97" s="110" t="e">
        <f t="shared" si="59"/>
        <v>#DIV/0!</v>
      </c>
      <c r="AM97" s="110" t="e">
        <f t="shared" si="59"/>
        <v>#DIV/0!</v>
      </c>
      <c r="AN97" s="110" t="e">
        <f t="shared" si="59"/>
        <v>#DIV/0!</v>
      </c>
      <c r="AO97" s="110" t="e">
        <f t="shared" si="59"/>
        <v>#DIV/0!</v>
      </c>
      <c r="AP97" s="110" t="e">
        <f t="shared" si="59"/>
        <v>#DIV/0!</v>
      </c>
      <c r="AQ97" s="110" t="e">
        <f t="shared" si="59"/>
        <v>#DIV/0!</v>
      </c>
      <c r="AR97" s="110" t="e">
        <f t="shared" si="59"/>
        <v>#DIV/0!</v>
      </c>
      <c r="AS97" s="110" t="e">
        <f t="shared" si="59"/>
        <v>#DIV/0!</v>
      </c>
      <c r="AT97" s="110" t="e">
        <f t="shared" si="59"/>
        <v>#DIV/0!</v>
      </c>
      <c r="AU97" s="110" t="e">
        <f t="shared" si="59"/>
        <v>#DIV/0!</v>
      </c>
      <c r="AV97" s="110" t="e">
        <f t="shared" si="59"/>
        <v>#DIV/0!</v>
      </c>
      <c r="AW97" s="110" t="e">
        <f t="shared" si="59"/>
        <v>#DIV/0!</v>
      </c>
      <c r="AX97" s="110" t="e">
        <f t="shared" si="59"/>
        <v>#DIV/0!</v>
      </c>
      <c r="AY97" s="110" t="e">
        <f t="shared" si="59"/>
        <v>#DIV/0!</v>
      </c>
      <c r="AZ97" s="110" t="e">
        <f t="shared" si="59"/>
        <v>#DIV/0!</v>
      </c>
      <c r="BA97" s="110" t="e">
        <f t="shared" si="59"/>
        <v>#DIV/0!</v>
      </c>
      <c r="BB97" s="110" t="e">
        <f t="shared" si="59"/>
        <v>#DIV/0!</v>
      </c>
      <c r="BC97" s="110" t="e">
        <f t="shared" si="59"/>
        <v>#DIV/0!</v>
      </c>
      <c r="BD97" s="110" t="e">
        <f t="shared" si="59"/>
        <v>#DIV/0!</v>
      </c>
      <c r="BE97" s="110" t="e">
        <f t="shared" si="59"/>
        <v>#DIV/0!</v>
      </c>
      <c r="BF97" s="110" t="e">
        <f t="shared" si="59"/>
        <v>#DIV/0!</v>
      </c>
      <c r="BG97" s="110" t="e">
        <f t="shared" si="59"/>
        <v>#DIV/0!</v>
      </c>
      <c r="BH97" s="110" t="e">
        <f t="shared" si="59"/>
        <v>#DIV/0!</v>
      </c>
      <c r="BI97" s="110" t="e">
        <f t="shared" si="59"/>
        <v>#DIV/0!</v>
      </c>
      <c r="BJ97" s="110" t="e">
        <f t="shared" si="59"/>
        <v>#DIV/0!</v>
      </c>
      <c r="BK97" s="110" t="e">
        <f t="shared" ref="BK97" si="60">BK36*BK$48</f>
        <v>#DIV/0!</v>
      </c>
    </row>
    <row r="98" spans="3:64">
      <c r="C98" s="51" t="str">
        <v>Mobile Service25</v>
      </c>
      <c r="G98" s="51" t="str">
        <v>Mobile Unit25</v>
      </c>
      <c r="N98" s="110">
        <f t="shared" ref="N98:BJ98" si="61">N37*N$48</f>
        <v>0</v>
      </c>
      <c r="O98" s="110">
        <f t="shared" si="61"/>
        <v>0</v>
      </c>
      <c r="P98" s="110" t="e">
        <f t="shared" si="61"/>
        <v>#DIV/0!</v>
      </c>
      <c r="Q98" s="110" t="e">
        <f t="shared" si="61"/>
        <v>#DIV/0!</v>
      </c>
      <c r="R98" s="110" t="e">
        <f t="shared" si="61"/>
        <v>#DIV/0!</v>
      </c>
      <c r="S98" s="110" t="e">
        <f t="shared" si="61"/>
        <v>#DIV/0!</v>
      </c>
      <c r="T98" s="110" t="e">
        <f t="shared" si="61"/>
        <v>#DIV/0!</v>
      </c>
      <c r="U98" s="110" t="e">
        <f t="shared" si="61"/>
        <v>#DIV/0!</v>
      </c>
      <c r="V98" s="110" t="e">
        <f t="shared" si="61"/>
        <v>#DIV/0!</v>
      </c>
      <c r="W98" s="110" t="e">
        <f t="shared" si="61"/>
        <v>#DIV/0!</v>
      </c>
      <c r="X98" s="110" t="e">
        <f t="shared" si="61"/>
        <v>#DIV/0!</v>
      </c>
      <c r="Y98" s="110" t="e">
        <f t="shared" si="61"/>
        <v>#DIV/0!</v>
      </c>
      <c r="Z98" s="110" t="e">
        <f t="shared" si="61"/>
        <v>#DIV/0!</v>
      </c>
      <c r="AA98" s="110" t="e">
        <f t="shared" si="61"/>
        <v>#DIV/0!</v>
      </c>
      <c r="AB98" s="110" t="e">
        <f t="shared" si="61"/>
        <v>#DIV/0!</v>
      </c>
      <c r="AC98" s="110" t="e">
        <f t="shared" si="61"/>
        <v>#DIV/0!</v>
      </c>
      <c r="AD98" s="110" t="e">
        <f t="shared" si="61"/>
        <v>#DIV/0!</v>
      </c>
      <c r="AE98" s="110" t="e">
        <f t="shared" si="61"/>
        <v>#DIV/0!</v>
      </c>
      <c r="AF98" s="110" t="e">
        <f t="shared" si="61"/>
        <v>#DIV/0!</v>
      </c>
      <c r="AG98" s="110" t="e">
        <f t="shared" si="61"/>
        <v>#DIV/0!</v>
      </c>
      <c r="AH98" s="110" t="e">
        <f t="shared" si="61"/>
        <v>#DIV/0!</v>
      </c>
      <c r="AI98" s="110" t="e">
        <f t="shared" si="61"/>
        <v>#DIV/0!</v>
      </c>
      <c r="AJ98" s="110" t="e">
        <f t="shared" si="61"/>
        <v>#DIV/0!</v>
      </c>
      <c r="AK98" s="110" t="e">
        <f t="shared" si="61"/>
        <v>#DIV/0!</v>
      </c>
      <c r="AL98" s="110" t="e">
        <f t="shared" si="61"/>
        <v>#DIV/0!</v>
      </c>
      <c r="AM98" s="110" t="e">
        <f t="shared" si="61"/>
        <v>#DIV/0!</v>
      </c>
      <c r="AN98" s="110" t="e">
        <f t="shared" si="61"/>
        <v>#DIV/0!</v>
      </c>
      <c r="AO98" s="110" t="e">
        <f t="shared" si="61"/>
        <v>#DIV/0!</v>
      </c>
      <c r="AP98" s="110" t="e">
        <f t="shared" si="61"/>
        <v>#DIV/0!</v>
      </c>
      <c r="AQ98" s="110" t="e">
        <f t="shared" si="61"/>
        <v>#DIV/0!</v>
      </c>
      <c r="AR98" s="110" t="e">
        <f t="shared" si="61"/>
        <v>#DIV/0!</v>
      </c>
      <c r="AS98" s="110" t="e">
        <f t="shared" si="61"/>
        <v>#DIV/0!</v>
      </c>
      <c r="AT98" s="110" t="e">
        <f t="shared" si="61"/>
        <v>#DIV/0!</v>
      </c>
      <c r="AU98" s="110" t="e">
        <f t="shared" si="61"/>
        <v>#DIV/0!</v>
      </c>
      <c r="AV98" s="110" t="e">
        <f t="shared" si="61"/>
        <v>#DIV/0!</v>
      </c>
      <c r="AW98" s="110" t="e">
        <f t="shared" si="61"/>
        <v>#DIV/0!</v>
      </c>
      <c r="AX98" s="110" t="e">
        <f t="shared" si="61"/>
        <v>#DIV/0!</v>
      </c>
      <c r="AY98" s="110" t="e">
        <f t="shared" si="61"/>
        <v>#DIV/0!</v>
      </c>
      <c r="AZ98" s="110" t="e">
        <f t="shared" si="61"/>
        <v>#DIV/0!</v>
      </c>
      <c r="BA98" s="110" t="e">
        <f t="shared" si="61"/>
        <v>#DIV/0!</v>
      </c>
      <c r="BB98" s="110" t="e">
        <f t="shared" si="61"/>
        <v>#DIV/0!</v>
      </c>
      <c r="BC98" s="110" t="e">
        <f t="shared" si="61"/>
        <v>#DIV/0!</v>
      </c>
      <c r="BD98" s="110" t="e">
        <f t="shared" si="61"/>
        <v>#DIV/0!</v>
      </c>
      <c r="BE98" s="110" t="e">
        <f t="shared" si="61"/>
        <v>#DIV/0!</v>
      </c>
      <c r="BF98" s="110" t="e">
        <f t="shared" si="61"/>
        <v>#DIV/0!</v>
      </c>
      <c r="BG98" s="110" t="e">
        <f t="shared" si="61"/>
        <v>#DIV/0!</v>
      </c>
      <c r="BH98" s="110" t="e">
        <f t="shared" si="61"/>
        <v>#DIV/0!</v>
      </c>
      <c r="BI98" s="110" t="e">
        <f t="shared" si="61"/>
        <v>#DIV/0!</v>
      </c>
      <c r="BJ98" s="110" t="e">
        <f t="shared" si="61"/>
        <v>#DIV/0!</v>
      </c>
      <c r="BK98" s="110" t="e">
        <f t="shared" ref="BK98" si="62">BK37*BK$48</f>
        <v>#DIV/0!</v>
      </c>
    </row>
    <row r="99" spans="3:64">
      <c r="C99" s="51" t="str">
        <v>Mobile Service26</v>
      </c>
      <c r="G99" s="51" t="str">
        <v>Mobile Unit26</v>
      </c>
      <c r="N99" s="110">
        <f t="shared" ref="N99:BJ99" si="63">N38*N$48</f>
        <v>0</v>
      </c>
      <c r="O99" s="110">
        <f t="shared" si="63"/>
        <v>0</v>
      </c>
      <c r="P99" s="110" t="e">
        <f t="shared" si="63"/>
        <v>#DIV/0!</v>
      </c>
      <c r="Q99" s="110" t="e">
        <f t="shared" si="63"/>
        <v>#DIV/0!</v>
      </c>
      <c r="R99" s="110" t="e">
        <f t="shared" si="63"/>
        <v>#DIV/0!</v>
      </c>
      <c r="S99" s="110" t="e">
        <f t="shared" si="63"/>
        <v>#DIV/0!</v>
      </c>
      <c r="T99" s="110" t="e">
        <f t="shared" si="63"/>
        <v>#DIV/0!</v>
      </c>
      <c r="U99" s="110" t="e">
        <f t="shared" si="63"/>
        <v>#DIV/0!</v>
      </c>
      <c r="V99" s="110" t="e">
        <f t="shared" si="63"/>
        <v>#DIV/0!</v>
      </c>
      <c r="W99" s="110" t="e">
        <f t="shared" si="63"/>
        <v>#DIV/0!</v>
      </c>
      <c r="X99" s="110" t="e">
        <f t="shared" si="63"/>
        <v>#DIV/0!</v>
      </c>
      <c r="Y99" s="110" t="e">
        <f t="shared" si="63"/>
        <v>#DIV/0!</v>
      </c>
      <c r="Z99" s="110" t="e">
        <f t="shared" si="63"/>
        <v>#DIV/0!</v>
      </c>
      <c r="AA99" s="110" t="e">
        <f t="shared" si="63"/>
        <v>#DIV/0!</v>
      </c>
      <c r="AB99" s="110" t="e">
        <f t="shared" si="63"/>
        <v>#DIV/0!</v>
      </c>
      <c r="AC99" s="110" t="e">
        <f t="shared" si="63"/>
        <v>#DIV/0!</v>
      </c>
      <c r="AD99" s="110" t="e">
        <f t="shared" si="63"/>
        <v>#DIV/0!</v>
      </c>
      <c r="AE99" s="110" t="e">
        <f t="shared" si="63"/>
        <v>#DIV/0!</v>
      </c>
      <c r="AF99" s="110" t="e">
        <f t="shared" si="63"/>
        <v>#DIV/0!</v>
      </c>
      <c r="AG99" s="110" t="e">
        <f t="shared" si="63"/>
        <v>#DIV/0!</v>
      </c>
      <c r="AH99" s="110" t="e">
        <f t="shared" si="63"/>
        <v>#DIV/0!</v>
      </c>
      <c r="AI99" s="110" t="e">
        <f t="shared" si="63"/>
        <v>#DIV/0!</v>
      </c>
      <c r="AJ99" s="110" t="e">
        <f t="shared" si="63"/>
        <v>#DIV/0!</v>
      </c>
      <c r="AK99" s="110" t="e">
        <f t="shared" si="63"/>
        <v>#DIV/0!</v>
      </c>
      <c r="AL99" s="110" t="e">
        <f t="shared" si="63"/>
        <v>#DIV/0!</v>
      </c>
      <c r="AM99" s="110" t="e">
        <f t="shared" si="63"/>
        <v>#DIV/0!</v>
      </c>
      <c r="AN99" s="110" t="e">
        <f t="shared" si="63"/>
        <v>#DIV/0!</v>
      </c>
      <c r="AO99" s="110" t="e">
        <f t="shared" si="63"/>
        <v>#DIV/0!</v>
      </c>
      <c r="AP99" s="110" t="e">
        <f t="shared" si="63"/>
        <v>#DIV/0!</v>
      </c>
      <c r="AQ99" s="110" t="e">
        <f t="shared" si="63"/>
        <v>#DIV/0!</v>
      </c>
      <c r="AR99" s="110" t="e">
        <f t="shared" si="63"/>
        <v>#DIV/0!</v>
      </c>
      <c r="AS99" s="110" t="e">
        <f t="shared" si="63"/>
        <v>#DIV/0!</v>
      </c>
      <c r="AT99" s="110" t="e">
        <f t="shared" si="63"/>
        <v>#DIV/0!</v>
      </c>
      <c r="AU99" s="110" t="e">
        <f t="shared" si="63"/>
        <v>#DIV/0!</v>
      </c>
      <c r="AV99" s="110" t="e">
        <f t="shared" si="63"/>
        <v>#DIV/0!</v>
      </c>
      <c r="AW99" s="110" t="e">
        <f t="shared" si="63"/>
        <v>#DIV/0!</v>
      </c>
      <c r="AX99" s="110" t="e">
        <f t="shared" si="63"/>
        <v>#DIV/0!</v>
      </c>
      <c r="AY99" s="110" t="e">
        <f t="shared" si="63"/>
        <v>#DIV/0!</v>
      </c>
      <c r="AZ99" s="110" t="e">
        <f t="shared" si="63"/>
        <v>#DIV/0!</v>
      </c>
      <c r="BA99" s="110" t="e">
        <f t="shared" si="63"/>
        <v>#DIV/0!</v>
      </c>
      <c r="BB99" s="110" t="e">
        <f t="shared" si="63"/>
        <v>#DIV/0!</v>
      </c>
      <c r="BC99" s="110" t="e">
        <f t="shared" si="63"/>
        <v>#DIV/0!</v>
      </c>
      <c r="BD99" s="110" t="e">
        <f t="shared" si="63"/>
        <v>#DIV/0!</v>
      </c>
      <c r="BE99" s="110" t="e">
        <f t="shared" si="63"/>
        <v>#DIV/0!</v>
      </c>
      <c r="BF99" s="110" t="e">
        <f t="shared" si="63"/>
        <v>#DIV/0!</v>
      </c>
      <c r="BG99" s="110" t="e">
        <f t="shared" si="63"/>
        <v>#DIV/0!</v>
      </c>
      <c r="BH99" s="110" t="e">
        <f t="shared" si="63"/>
        <v>#DIV/0!</v>
      </c>
      <c r="BI99" s="110" t="e">
        <f t="shared" si="63"/>
        <v>#DIV/0!</v>
      </c>
      <c r="BJ99" s="110" t="e">
        <f t="shared" si="63"/>
        <v>#DIV/0!</v>
      </c>
      <c r="BK99" s="110" t="e">
        <f t="shared" ref="BK99" si="64">BK38*BK$48</f>
        <v>#DIV/0!</v>
      </c>
    </row>
    <row r="100" spans="3:64">
      <c r="C100" s="51" t="str">
        <v>Mobile Service27</v>
      </c>
      <c r="G100" s="51" t="str">
        <v>Mobile Unit27</v>
      </c>
      <c r="N100" s="110">
        <f t="shared" ref="N100:BJ100" si="65">N39*N$48</f>
        <v>0</v>
      </c>
      <c r="O100" s="110">
        <f t="shared" si="65"/>
        <v>0</v>
      </c>
      <c r="P100" s="110" t="e">
        <f t="shared" si="65"/>
        <v>#DIV/0!</v>
      </c>
      <c r="Q100" s="110" t="e">
        <f t="shared" si="65"/>
        <v>#DIV/0!</v>
      </c>
      <c r="R100" s="110" t="e">
        <f t="shared" si="65"/>
        <v>#DIV/0!</v>
      </c>
      <c r="S100" s="110" t="e">
        <f t="shared" si="65"/>
        <v>#DIV/0!</v>
      </c>
      <c r="T100" s="110" t="e">
        <f t="shared" si="65"/>
        <v>#DIV/0!</v>
      </c>
      <c r="U100" s="110" t="e">
        <f t="shared" si="65"/>
        <v>#DIV/0!</v>
      </c>
      <c r="V100" s="110" t="e">
        <f t="shared" si="65"/>
        <v>#DIV/0!</v>
      </c>
      <c r="W100" s="110" t="e">
        <f t="shared" si="65"/>
        <v>#DIV/0!</v>
      </c>
      <c r="X100" s="110" t="e">
        <f t="shared" si="65"/>
        <v>#DIV/0!</v>
      </c>
      <c r="Y100" s="110" t="e">
        <f t="shared" si="65"/>
        <v>#DIV/0!</v>
      </c>
      <c r="Z100" s="110" t="e">
        <f t="shared" si="65"/>
        <v>#DIV/0!</v>
      </c>
      <c r="AA100" s="110" t="e">
        <f t="shared" si="65"/>
        <v>#DIV/0!</v>
      </c>
      <c r="AB100" s="110" t="e">
        <f t="shared" si="65"/>
        <v>#DIV/0!</v>
      </c>
      <c r="AC100" s="110" t="e">
        <f t="shared" si="65"/>
        <v>#DIV/0!</v>
      </c>
      <c r="AD100" s="110" t="e">
        <f t="shared" si="65"/>
        <v>#DIV/0!</v>
      </c>
      <c r="AE100" s="110" t="e">
        <f t="shared" si="65"/>
        <v>#DIV/0!</v>
      </c>
      <c r="AF100" s="110" t="e">
        <f t="shared" si="65"/>
        <v>#DIV/0!</v>
      </c>
      <c r="AG100" s="110" t="e">
        <f t="shared" si="65"/>
        <v>#DIV/0!</v>
      </c>
      <c r="AH100" s="110" t="e">
        <f t="shared" si="65"/>
        <v>#DIV/0!</v>
      </c>
      <c r="AI100" s="110" t="e">
        <f t="shared" si="65"/>
        <v>#DIV/0!</v>
      </c>
      <c r="AJ100" s="110" t="e">
        <f t="shared" si="65"/>
        <v>#DIV/0!</v>
      </c>
      <c r="AK100" s="110" t="e">
        <f t="shared" si="65"/>
        <v>#DIV/0!</v>
      </c>
      <c r="AL100" s="110" t="e">
        <f t="shared" si="65"/>
        <v>#DIV/0!</v>
      </c>
      <c r="AM100" s="110" t="e">
        <f t="shared" si="65"/>
        <v>#DIV/0!</v>
      </c>
      <c r="AN100" s="110" t="e">
        <f t="shared" si="65"/>
        <v>#DIV/0!</v>
      </c>
      <c r="AO100" s="110" t="e">
        <f t="shared" si="65"/>
        <v>#DIV/0!</v>
      </c>
      <c r="AP100" s="110" t="e">
        <f t="shared" si="65"/>
        <v>#DIV/0!</v>
      </c>
      <c r="AQ100" s="110" t="e">
        <f t="shared" si="65"/>
        <v>#DIV/0!</v>
      </c>
      <c r="AR100" s="110" t="e">
        <f t="shared" si="65"/>
        <v>#DIV/0!</v>
      </c>
      <c r="AS100" s="110" t="e">
        <f t="shared" si="65"/>
        <v>#DIV/0!</v>
      </c>
      <c r="AT100" s="110" t="e">
        <f t="shared" si="65"/>
        <v>#DIV/0!</v>
      </c>
      <c r="AU100" s="110" t="e">
        <f t="shared" si="65"/>
        <v>#DIV/0!</v>
      </c>
      <c r="AV100" s="110" t="e">
        <f t="shared" si="65"/>
        <v>#DIV/0!</v>
      </c>
      <c r="AW100" s="110" t="e">
        <f t="shared" si="65"/>
        <v>#DIV/0!</v>
      </c>
      <c r="AX100" s="110" t="e">
        <f t="shared" si="65"/>
        <v>#DIV/0!</v>
      </c>
      <c r="AY100" s="110" t="e">
        <f t="shared" si="65"/>
        <v>#DIV/0!</v>
      </c>
      <c r="AZ100" s="110" t="e">
        <f t="shared" si="65"/>
        <v>#DIV/0!</v>
      </c>
      <c r="BA100" s="110" t="e">
        <f t="shared" si="65"/>
        <v>#DIV/0!</v>
      </c>
      <c r="BB100" s="110" t="e">
        <f t="shared" si="65"/>
        <v>#DIV/0!</v>
      </c>
      <c r="BC100" s="110" t="e">
        <f t="shared" si="65"/>
        <v>#DIV/0!</v>
      </c>
      <c r="BD100" s="110" t="e">
        <f t="shared" si="65"/>
        <v>#DIV/0!</v>
      </c>
      <c r="BE100" s="110" t="e">
        <f t="shared" si="65"/>
        <v>#DIV/0!</v>
      </c>
      <c r="BF100" s="110" t="e">
        <f t="shared" si="65"/>
        <v>#DIV/0!</v>
      </c>
      <c r="BG100" s="110" t="e">
        <f t="shared" si="65"/>
        <v>#DIV/0!</v>
      </c>
      <c r="BH100" s="110" t="e">
        <f t="shared" si="65"/>
        <v>#DIV/0!</v>
      </c>
      <c r="BI100" s="110" t="e">
        <f t="shared" si="65"/>
        <v>#DIV/0!</v>
      </c>
      <c r="BJ100" s="110" t="e">
        <f t="shared" si="65"/>
        <v>#DIV/0!</v>
      </c>
      <c r="BK100" s="110" t="e">
        <f t="shared" ref="BK100" si="66">BK39*BK$48</f>
        <v>#DIV/0!</v>
      </c>
    </row>
    <row r="101" spans="3:64">
      <c r="C101" s="51" t="str">
        <v>Mobile Service28</v>
      </c>
      <c r="G101" s="51" t="str">
        <v>Mobile Unit28</v>
      </c>
      <c r="N101" s="110">
        <f t="shared" ref="N101:BJ101" si="67">N40*N$48</f>
        <v>0</v>
      </c>
      <c r="O101" s="110">
        <f t="shared" si="67"/>
        <v>0</v>
      </c>
      <c r="P101" s="110" t="e">
        <f t="shared" si="67"/>
        <v>#DIV/0!</v>
      </c>
      <c r="Q101" s="110" t="e">
        <f t="shared" si="67"/>
        <v>#DIV/0!</v>
      </c>
      <c r="R101" s="110" t="e">
        <f t="shared" si="67"/>
        <v>#DIV/0!</v>
      </c>
      <c r="S101" s="110" t="e">
        <f t="shared" si="67"/>
        <v>#DIV/0!</v>
      </c>
      <c r="T101" s="110" t="e">
        <f t="shared" si="67"/>
        <v>#DIV/0!</v>
      </c>
      <c r="U101" s="110" t="e">
        <f t="shared" si="67"/>
        <v>#DIV/0!</v>
      </c>
      <c r="V101" s="110" t="e">
        <f t="shared" si="67"/>
        <v>#DIV/0!</v>
      </c>
      <c r="W101" s="110" t="e">
        <f t="shared" si="67"/>
        <v>#DIV/0!</v>
      </c>
      <c r="X101" s="110" t="e">
        <f t="shared" si="67"/>
        <v>#DIV/0!</v>
      </c>
      <c r="Y101" s="110" t="e">
        <f t="shared" si="67"/>
        <v>#DIV/0!</v>
      </c>
      <c r="Z101" s="110" t="e">
        <f t="shared" si="67"/>
        <v>#DIV/0!</v>
      </c>
      <c r="AA101" s="110" t="e">
        <f t="shared" si="67"/>
        <v>#DIV/0!</v>
      </c>
      <c r="AB101" s="110" t="e">
        <f t="shared" si="67"/>
        <v>#DIV/0!</v>
      </c>
      <c r="AC101" s="110" t="e">
        <f t="shared" si="67"/>
        <v>#DIV/0!</v>
      </c>
      <c r="AD101" s="110" t="e">
        <f t="shared" si="67"/>
        <v>#DIV/0!</v>
      </c>
      <c r="AE101" s="110" t="e">
        <f t="shared" si="67"/>
        <v>#DIV/0!</v>
      </c>
      <c r="AF101" s="110" t="e">
        <f t="shared" si="67"/>
        <v>#DIV/0!</v>
      </c>
      <c r="AG101" s="110" t="e">
        <f t="shared" si="67"/>
        <v>#DIV/0!</v>
      </c>
      <c r="AH101" s="110" t="e">
        <f t="shared" si="67"/>
        <v>#DIV/0!</v>
      </c>
      <c r="AI101" s="110" t="e">
        <f t="shared" si="67"/>
        <v>#DIV/0!</v>
      </c>
      <c r="AJ101" s="110" t="e">
        <f t="shared" si="67"/>
        <v>#DIV/0!</v>
      </c>
      <c r="AK101" s="110" t="e">
        <f t="shared" si="67"/>
        <v>#DIV/0!</v>
      </c>
      <c r="AL101" s="110" t="e">
        <f t="shared" si="67"/>
        <v>#DIV/0!</v>
      </c>
      <c r="AM101" s="110" t="e">
        <f t="shared" si="67"/>
        <v>#DIV/0!</v>
      </c>
      <c r="AN101" s="110" t="e">
        <f t="shared" si="67"/>
        <v>#DIV/0!</v>
      </c>
      <c r="AO101" s="110" t="e">
        <f t="shared" si="67"/>
        <v>#DIV/0!</v>
      </c>
      <c r="AP101" s="110" t="e">
        <f t="shared" si="67"/>
        <v>#DIV/0!</v>
      </c>
      <c r="AQ101" s="110" t="e">
        <f t="shared" si="67"/>
        <v>#DIV/0!</v>
      </c>
      <c r="AR101" s="110" t="e">
        <f t="shared" si="67"/>
        <v>#DIV/0!</v>
      </c>
      <c r="AS101" s="110" t="e">
        <f t="shared" si="67"/>
        <v>#DIV/0!</v>
      </c>
      <c r="AT101" s="110" t="e">
        <f t="shared" si="67"/>
        <v>#DIV/0!</v>
      </c>
      <c r="AU101" s="110" t="e">
        <f t="shared" si="67"/>
        <v>#DIV/0!</v>
      </c>
      <c r="AV101" s="110" t="e">
        <f t="shared" si="67"/>
        <v>#DIV/0!</v>
      </c>
      <c r="AW101" s="110" t="e">
        <f t="shared" si="67"/>
        <v>#DIV/0!</v>
      </c>
      <c r="AX101" s="110" t="e">
        <f t="shared" si="67"/>
        <v>#DIV/0!</v>
      </c>
      <c r="AY101" s="110" t="e">
        <f t="shared" si="67"/>
        <v>#DIV/0!</v>
      </c>
      <c r="AZ101" s="110" t="e">
        <f t="shared" si="67"/>
        <v>#DIV/0!</v>
      </c>
      <c r="BA101" s="110" t="e">
        <f t="shared" si="67"/>
        <v>#DIV/0!</v>
      </c>
      <c r="BB101" s="110" t="e">
        <f t="shared" si="67"/>
        <v>#DIV/0!</v>
      </c>
      <c r="BC101" s="110" t="e">
        <f t="shared" si="67"/>
        <v>#DIV/0!</v>
      </c>
      <c r="BD101" s="110" t="e">
        <f t="shared" si="67"/>
        <v>#DIV/0!</v>
      </c>
      <c r="BE101" s="110" t="e">
        <f t="shared" si="67"/>
        <v>#DIV/0!</v>
      </c>
      <c r="BF101" s="110" t="e">
        <f t="shared" si="67"/>
        <v>#DIV/0!</v>
      </c>
      <c r="BG101" s="110" t="e">
        <f t="shared" si="67"/>
        <v>#DIV/0!</v>
      </c>
      <c r="BH101" s="110" t="e">
        <f t="shared" si="67"/>
        <v>#DIV/0!</v>
      </c>
      <c r="BI101" s="110" t="e">
        <f t="shared" si="67"/>
        <v>#DIV/0!</v>
      </c>
      <c r="BJ101" s="110" t="e">
        <f t="shared" si="67"/>
        <v>#DIV/0!</v>
      </c>
      <c r="BK101" s="110" t="e">
        <f t="shared" ref="BK101" si="68">BK40*BK$48</f>
        <v>#DIV/0!</v>
      </c>
    </row>
    <row r="102" spans="3:64">
      <c r="C102" s="51" t="str">
        <v>Mobile Service29</v>
      </c>
      <c r="G102" s="51" t="str">
        <v>Mobile Unit29</v>
      </c>
      <c r="N102" s="110">
        <f t="shared" ref="N102:BJ102" si="69">N41*N$48</f>
        <v>0</v>
      </c>
      <c r="O102" s="110">
        <f t="shared" si="69"/>
        <v>0</v>
      </c>
      <c r="P102" s="110" t="e">
        <f t="shared" si="69"/>
        <v>#DIV/0!</v>
      </c>
      <c r="Q102" s="110" t="e">
        <f t="shared" si="69"/>
        <v>#DIV/0!</v>
      </c>
      <c r="R102" s="110" t="e">
        <f t="shared" si="69"/>
        <v>#DIV/0!</v>
      </c>
      <c r="S102" s="110" t="e">
        <f t="shared" si="69"/>
        <v>#DIV/0!</v>
      </c>
      <c r="T102" s="110" t="e">
        <f t="shared" si="69"/>
        <v>#DIV/0!</v>
      </c>
      <c r="U102" s="110" t="e">
        <f t="shared" si="69"/>
        <v>#DIV/0!</v>
      </c>
      <c r="V102" s="110" t="e">
        <f t="shared" si="69"/>
        <v>#DIV/0!</v>
      </c>
      <c r="W102" s="110" t="e">
        <f t="shared" si="69"/>
        <v>#DIV/0!</v>
      </c>
      <c r="X102" s="110" t="e">
        <f t="shared" si="69"/>
        <v>#DIV/0!</v>
      </c>
      <c r="Y102" s="110" t="e">
        <f t="shared" si="69"/>
        <v>#DIV/0!</v>
      </c>
      <c r="Z102" s="110" t="e">
        <f t="shared" si="69"/>
        <v>#DIV/0!</v>
      </c>
      <c r="AA102" s="110" t="e">
        <f t="shared" si="69"/>
        <v>#DIV/0!</v>
      </c>
      <c r="AB102" s="110" t="e">
        <f t="shared" si="69"/>
        <v>#DIV/0!</v>
      </c>
      <c r="AC102" s="110" t="e">
        <f t="shared" si="69"/>
        <v>#DIV/0!</v>
      </c>
      <c r="AD102" s="110" t="e">
        <f t="shared" si="69"/>
        <v>#DIV/0!</v>
      </c>
      <c r="AE102" s="110" t="e">
        <f t="shared" si="69"/>
        <v>#DIV/0!</v>
      </c>
      <c r="AF102" s="110" t="e">
        <f t="shared" si="69"/>
        <v>#DIV/0!</v>
      </c>
      <c r="AG102" s="110" t="e">
        <f t="shared" si="69"/>
        <v>#DIV/0!</v>
      </c>
      <c r="AH102" s="110" t="e">
        <f t="shared" si="69"/>
        <v>#DIV/0!</v>
      </c>
      <c r="AI102" s="110" t="e">
        <f t="shared" si="69"/>
        <v>#DIV/0!</v>
      </c>
      <c r="AJ102" s="110" t="e">
        <f t="shared" si="69"/>
        <v>#DIV/0!</v>
      </c>
      <c r="AK102" s="110" t="e">
        <f t="shared" si="69"/>
        <v>#DIV/0!</v>
      </c>
      <c r="AL102" s="110" t="e">
        <f t="shared" si="69"/>
        <v>#DIV/0!</v>
      </c>
      <c r="AM102" s="110" t="e">
        <f t="shared" si="69"/>
        <v>#DIV/0!</v>
      </c>
      <c r="AN102" s="110" t="e">
        <f t="shared" si="69"/>
        <v>#DIV/0!</v>
      </c>
      <c r="AO102" s="110" t="e">
        <f t="shared" si="69"/>
        <v>#DIV/0!</v>
      </c>
      <c r="AP102" s="110" t="e">
        <f t="shared" si="69"/>
        <v>#DIV/0!</v>
      </c>
      <c r="AQ102" s="110" t="e">
        <f t="shared" si="69"/>
        <v>#DIV/0!</v>
      </c>
      <c r="AR102" s="110" t="e">
        <f t="shared" si="69"/>
        <v>#DIV/0!</v>
      </c>
      <c r="AS102" s="110" t="e">
        <f t="shared" si="69"/>
        <v>#DIV/0!</v>
      </c>
      <c r="AT102" s="110" t="e">
        <f t="shared" si="69"/>
        <v>#DIV/0!</v>
      </c>
      <c r="AU102" s="110" t="e">
        <f t="shared" si="69"/>
        <v>#DIV/0!</v>
      </c>
      <c r="AV102" s="110" t="e">
        <f t="shared" si="69"/>
        <v>#DIV/0!</v>
      </c>
      <c r="AW102" s="110" t="e">
        <f t="shared" si="69"/>
        <v>#DIV/0!</v>
      </c>
      <c r="AX102" s="110" t="e">
        <f t="shared" si="69"/>
        <v>#DIV/0!</v>
      </c>
      <c r="AY102" s="110" t="e">
        <f t="shared" si="69"/>
        <v>#DIV/0!</v>
      </c>
      <c r="AZ102" s="110" t="e">
        <f t="shared" si="69"/>
        <v>#DIV/0!</v>
      </c>
      <c r="BA102" s="110" t="e">
        <f t="shared" si="69"/>
        <v>#DIV/0!</v>
      </c>
      <c r="BB102" s="110" t="e">
        <f t="shared" si="69"/>
        <v>#DIV/0!</v>
      </c>
      <c r="BC102" s="110" t="e">
        <f t="shared" si="69"/>
        <v>#DIV/0!</v>
      </c>
      <c r="BD102" s="110" t="e">
        <f t="shared" si="69"/>
        <v>#DIV/0!</v>
      </c>
      <c r="BE102" s="110" t="e">
        <f t="shared" si="69"/>
        <v>#DIV/0!</v>
      </c>
      <c r="BF102" s="110" t="e">
        <f t="shared" si="69"/>
        <v>#DIV/0!</v>
      </c>
      <c r="BG102" s="110" t="e">
        <f t="shared" si="69"/>
        <v>#DIV/0!</v>
      </c>
      <c r="BH102" s="110" t="e">
        <f t="shared" si="69"/>
        <v>#DIV/0!</v>
      </c>
      <c r="BI102" s="110" t="e">
        <f t="shared" si="69"/>
        <v>#DIV/0!</v>
      </c>
      <c r="BJ102" s="110" t="e">
        <f t="shared" si="69"/>
        <v>#DIV/0!</v>
      </c>
      <c r="BK102" s="110" t="e">
        <f t="shared" ref="BK102" si="70">BK41*BK$48</f>
        <v>#DIV/0!</v>
      </c>
    </row>
    <row r="103" spans="3:64">
      <c r="C103" s="51" t="str">
        <v>Mobile Service30</v>
      </c>
      <c r="G103" s="51" t="str">
        <v>Mobile Unit30</v>
      </c>
      <c r="N103" s="110">
        <f t="shared" ref="N103:BJ103" si="71">N42*N$48</f>
        <v>0</v>
      </c>
      <c r="O103" s="110">
        <f t="shared" si="71"/>
        <v>0</v>
      </c>
      <c r="P103" s="110" t="e">
        <f t="shared" si="71"/>
        <v>#DIV/0!</v>
      </c>
      <c r="Q103" s="110" t="e">
        <f t="shared" si="71"/>
        <v>#DIV/0!</v>
      </c>
      <c r="R103" s="110" t="e">
        <f t="shared" si="71"/>
        <v>#DIV/0!</v>
      </c>
      <c r="S103" s="110" t="e">
        <f t="shared" si="71"/>
        <v>#DIV/0!</v>
      </c>
      <c r="T103" s="110" t="e">
        <f t="shared" si="71"/>
        <v>#DIV/0!</v>
      </c>
      <c r="U103" s="110" t="e">
        <f t="shared" si="71"/>
        <v>#DIV/0!</v>
      </c>
      <c r="V103" s="110" t="e">
        <f t="shared" si="71"/>
        <v>#DIV/0!</v>
      </c>
      <c r="W103" s="110" t="e">
        <f t="shared" si="71"/>
        <v>#DIV/0!</v>
      </c>
      <c r="X103" s="110" t="e">
        <f t="shared" si="71"/>
        <v>#DIV/0!</v>
      </c>
      <c r="Y103" s="110" t="e">
        <f t="shared" si="71"/>
        <v>#DIV/0!</v>
      </c>
      <c r="Z103" s="110" t="e">
        <f t="shared" si="71"/>
        <v>#DIV/0!</v>
      </c>
      <c r="AA103" s="110" t="e">
        <f t="shared" si="71"/>
        <v>#DIV/0!</v>
      </c>
      <c r="AB103" s="110" t="e">
        <f t="shared" si="71"/>
        <v>#DIV/0!</v>
      </c>
      <c r="AC103" s="110" t="e">
        <f t="shared" si="71"/>
        <v>#DIV/0!</v>
      </c>
      <c r="AD103" s="110" t="e">
        <f t="shared" si="71"/>
        <v>#DIV/0!</v>
      </c>
      <c r="AE103" s="110" t="e">
        <f t="shared" si="71"/>
        <v>#DIV/0!</v>
      </c>
      <c r="AF103" s="110" t="e">
        <f t="shared" si="71"/>
        <v>#DIV/0!</v>
      </c>
      <c r="AG103" s="110" t="e">
        <f t="shared" si="71"/>
        <v>#DIV/0!</v>
      </c>
      <c r="AH103" s="110" t="e">
        <f t="shared" si="71"/>
        <v>#DIV/0!</v>
      </c>
      <c r="AI103" s="110" t="e">
        <f t="shared" si="71"/>
        <v>#DIV/0!</v>
      </c>
      <c r="AJ103" s="110" t="e">
        <f t="shared" si="71"/>
        <v>#DIV/0!</v>
      </c>
      <c r="AK103" s="110" t="e">
        <f t="shared" si="71"/>
        <v>#DIV/0!</v>
      </c>
      <c r="AL103" s="110" t="e">
        <f t="shared" si="71"/>
        <v>#DIV/0!</v>
      </c>
      <c r="AM103" s="110" t="e">
        <f t="shared" si="71"/>
        <v>#DIV/0!</v>
      </c>
      <c r="AN103" s="110" t="e">
        <f t="shared" si="71"/>
        <v>#DIV/0!</v>
      </c>
      <c r="AO103" s="110" t="e">
        <f t="shared" si="71"/>
        <v>#DIV/0!</v>
      </c>
      <c r="AP103" s="110" t="e">
        <f t="shared" si="71"/>
        <v>#DIV/0!</v>
      </c>
      <c r="AQ103" s="110" t="e">
        <f t="shared" si="71"/>
        <v>#DIV/0!</v>
      </c>
      <c r="AR103" s="110" t="e">
        <f t="shared" si="71"/>
        <v>#DIV/0!</v>
      </c>
      <c r="AS103" s="110" t="e">
        <f t="shared" si="71"/>
        <v>#DIV/0!</v>
      </c>
      <c r="AT103" s="110" t="e">
        <f t="shared" si="71"/>
        <v>#DIV/0!</v>
      </c>
      <c r="AU103" s="110" t="e">
        <f t="shared" si="71"/>
        <v>#DIV/0!</v>
      </c>
      <c r="AV103" s="110" t="e">
        <f t="shared" si="71"/>
        <v>#DIV/0!</v>
      </c>
      <c r="AW103" s="110" t="e">
        <f t="shared" si="71"/>
        <v>#DIV/0!</v>
      </c>
      <c r="AX103" s="110" t="e">
        <f t="shared" si="71"/>
        <v>#DIV/0!</v>
      </c>
      <c r="AY103" s="110" t="e">
        <f t="shared" si="71"/>
        <v>#DIV/0!</v>
      </c>
      <c r="AZ103" s="110" t="e">
        <f t="shared" si="71"/>
        <v>#DIV/0!</v>
      </c>
      <c r="BA103" s="110" t="e">
        <f t="shared" si="71"/>
        <v>#DIV/0!</v>
      </c>
      <c r="BB103" s="110" t="e">
        <f t="shared" si="71"/>
        <v>#DIV/0!</v>
      </c>
      <c r="BC103" s="110" t="e">
        <f t="shared" si="71"/>
        <v>#DIV/0!</v>
      </c>
      <c r="BD103" s="110" t="e">
        <f t="shared" si="71"/>
        <v>#DIV/0!</v>
      </c>
      <c r="BE103" s="110" t="e">
        <f t="shared" si="71"/>
        <v>#DIV/0!</v>
      </c>
      <c r="BF103" s="110" t="e">
        <f t="shared" si="71"/>
        <v>#DIV/0!</v>
      </c>
      <c r="BG103" s="110" t="e">
        <f t="shared" si="71"/>
        <v>#DIV/0!</v>
      </c>
      <c r="BH103" s="110" t="e">
        <f t="shared" si="71"/>
        <v>#DIV/0!</v>
      </c>
      <c r="BI103" s="110" t="e">
        <f t="shared" si="71"/>
        <v>#DIV/0!</v>
      </c>
      <c r="BJ103" s="110" t="e">
        <f t="shared" si="71"/>
        <v>#DIV/0!</v>
      </c>
      <c r="BK103" s="110" t="e">
        <f t="shared" ref="BK103" si="72">BK42*BK$48</f>
        <v>#DIV/0!</v>
      </c>
    </row>
    <row r="104" spans="3:64">
      <c r="BL104" s="19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90</vt:i4>
      </vt:variant>
    </vt:vector>
  </HeadingPairs>
  <TitlesOfParts>
    <vt:vector size="98" baseType="lpstr">
      <vt:lpstr>C</vt:lpstr>
      <vt:lpstr>V</vt:lpstr>
      <vt:lpstr>S</vt:lpstr>
      <vt:lpstr>Control</vt:lpstr>
      <vt:lpstr>Mercado</vt:lpstr>
      <vt:lpstr>Listas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cuota_hipotetico_movil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Operator.Retail.Services.Volumes</vt:lpstr>
      <vt:lpstr>Fijo!Operator.Subscribers</vt:lpstr>
      <vt:lpstr>Operator.Subscribers</vt:lpstr>
      <vt:lpstr>Fijo!Operator.Subscribers.Share</vt:lpstr>
      <vt:lpstr>Operator.Subscribers.Share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Sóstenes Díaz González</cp:lastModifiedBy>
  <cp:lastPrinted>2009-12-14T17:10:37Z</cp:lastPrinted>
  <dcterms:created xsi:type="dcterms:W3CDTF">1997-01-23T15:12:23Z</dcterms:created>
  <dcterms:modified xsi:type="dcterms:W3CDTF">2013-12-03T18:17:18Z</dcterms:modified>
</cp:coreProperties>
</file>